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anspaezr/Downloads/"/>
    </mc:Choice>
  </mc:AlternateContent>
  <xr:revisionPtr revIDLastSave="0" documentId="13_ncr:1_{300A0C32-831B-1840-8104-962268BAE558}" xr6:coauthVersionLast="47" xr6:coauthVersionMax="47" xr10:uidLastSave="{00000000-0000-0000-0000-000000000000}"/>
  <bookViews>
    <workbookView xWindow="1680" yWindow="2500" windowWidth="36720" windowHeight="19720" xr2:uid="{42C496A4-8782-7940-94F9-37B1C59333D3}"/>
  </bookViews>
  <sheets>
    <sheet name="ESTUDIO MERCADO" sheetId="1" r:id="rId1"/>
  </sheets>
  <externalReferences>
    <externalReference r:id="rId2"/>
  </externalReferences>
  <definedNames>
    <definedName name="dolar">#REF!</definedName>
    <definedName name="instalacion_alturas">#REF!</definedName>
    <definedName name="instalacion_compleja">#REF!</definedName>
    <definedName name="instalacion_facil">#REF!</definedName>
    <definedName name="instalacion_media">#REF!</definedName>
    <definedName name="iva">#REF!</definedName>
    <definedName name="marge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0" i="1" l="1"/>
  <c r="G149" i="1"/>
  <c r="G148" i="1"/>
  <c r="G147" i="1" s="1"/>
  <c r="G146" i="1"/>
  <c r="G145" i="1"/>
  <c r="G144" i="1"/>
  <c r="G143" i="1"/>
  <c r="G142" i="1"/>
  <c r="G141" i="1"/>
  <c r="G139" i="1"/>
  <c r="G138" i="1" s="1"/>
  <c r="G136" i="1"/>
  <c r="G135" i="1" s="1"/>
  <c r="G134" i="1"/>
  <c r="G133" i="1"/>
  <c r="G132" i="1"/>
  <c r="G131" i="1" s="1"/>
  <c r="A131" i="1"/>
  <c r="G129" i="1"/>
  <c r="G128" i="1"/>
  <c r="G127" i="1"/>
  <c r="G126" i="1"/>
  <c r="G125" i="1"/>
  <c r="G124" i="1"/>
  <c r="G123" i="1"/>
  <c r="G122" i="1"/>
  <c r="A121" i="1"/>
  <c r="G120" i="1"/>
  <c r="G119" i="1"/>
  <c r="G118" i="1"/>
  <c r="G117" i="1"/>
  <c r="G116" i="1"/>
  <c r="G114" i="1" s="1"/>
  <c r="G115" i="1"/>
  <c r="A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A97" i="1"/>
  <c r="G96" i="1"/>
  <c r="G95" i="1"/>
  <c r="G94" i="1"/>
  <c r="G93" i="1"/>
  <c r="G92" i="1"/>
  <c r="G91" i="1"/>
  <c r="G90" i="1"/>
  <c r="G89" i="1"/>
  <c r="G88" i="1" s="1"/>
  <c r="A88" i="1"/>
  <c r="G87" i="1"/>
  <c r="G86" i="1" s="1"/>
  <c r="A86" i="1"/>
  <c r="G85" i="1"/>
  <c r="G84" i="1"/>
  <c r="G83" i="1"/>
  <c r="A83" i="1"/>
  <c r="G82" i="1"/>
  <c r="G81" i="1"/>
  <c r="G80" i="1"/>
  <c r="G79" i="1" s="1"/>
  <c r="A79" i="1"/>
  <c r="G78" i="1"/>
  <c r="G77" i="1"/>
  <c r="G76" i="1"/>
  <c r="G75" i="1"/>
  <c r="G74" i="1"/>
  <c r="A73" i="1"/>
  <c r="G72" i="1"/>
  <c r="G71" i="1"/>
  <c r="G70" i="1"/>
  <c r="G69" i="1"/>
  <c r="G68" i="1"/>
  <c r="A67" i="1"/>
  <c r="G65" i="1"/>
  <c r="G64" i="1"/>
  <c r="G63" i="1"/>
  <c r="G62" i="1"/>
  <c r="G61" i="1"/>
  <c r="G59" i="1"/>
  <c r="G58" i="1"/>
  <c r="G57" i="1"/>
  <c r="G56" i="1" s="1"/>
  <c r="G55" i="1"/>
  <c r="G54" i="1"/>
  <c r="G53" i="1"/>
  <c r="G52" i="1"/>
  <c r="G51" i="1"/>
  <c r="G48" i="1"/>
  <c r="G47" i="1"/>
  <c r="G46" i="1"/>
  <c r="G33" i="1"/>
  <c r="G32" i="1"/>
  <c r="G31" i="1"/>
  <c r="G30" i="1"/>
  <c r="G29" i="1"/>
  <c r="G26" i="1"/>
  <c r="G25" i="1"/>
  <c r="G24" i="1"/>
  <c r="G23" i="1"/>
  <c r="G22" i="1"/>
  <c r="G21" i="1"/>
  <c r="G20" i="1"/>
  <c r="G19" i="1"/>
  <c r="G18" i="1"/>
  <c r="G17" i="1"/>
  <c r="G14" i="1"/>
  <c r="G13" i="1"/>
  <c r="G11" i="1"/>
  <c r="G10" i="1"/>
  <c r="G9" i="1"/>
  <c r="G8" i="1"/>
  <c r="G7" i="1"/>
  <c r="G6" i="1"/>
  <c r="G5" i="1"/>
  <c r="B4" i="1"/>
  <c r="G16" i="1" l="1"/>
  <c r="G15" i="1" s="1"/>
  <c r="G45" i="1"/>
  <c r="G44" i="1" s="1"/>
  <c r="G73" i="1"/>
  <c r="G67" i="1"/>
  <c r="G66" i="1" s="1"/>
  <c r="G121" i="1"/>
  <c r="G60" i="1"/>
  <c r="G97" i="1"/>
  <c r="G28" i="1"/>
  <c r="G27" i="1" s="1"/>
  <c r="G50" i="1"/>
  <c r="G130" i="1"/>
  <c r="G140" i="1"/>
  <c r="G137" i="1" s="1"/>
  <c r="G4" i="1"/>
  <c r="G49" i="1"/>
  <c r="G12" i="1"/>
  <c r="G151" i="1" l="1"/>
  <c r="G152" i="1" s="1"/>
  <c r="G153" i="1" s="1"/>
  <c r="G3" i="1"/>
  <c r="G34" i="1" s="1"/>
  <c r="G37" i="1"/>
  <c r="G38" i="1" s="1"/>
  <c r="G36" i="1"/>
  <c r="G35" i="1"/>
  <c r="G39" i="1" l="1"/>
  <c r="G1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4" authorId="0" shapeId="0" xr:uid="{0FA47151-38FF-EA40-8B2B-B73015DDA518}">
      <text>
        <r>
          <rPr>
            <sz val="10"/>
            <color rgb="FF000000"/>
            <rFont val="Calibri"/>
            <family val="2"/>
            <scheme val="minor"/>
          </rPr>
          <t>Se eliminan 402m2
	-Alejandro Ramirez</t>
        </r>
      </text>
    </comment>
  </commentList>
</comments>
</file>

<file path=xl/sharedStrings.xml><?xml version="1.0" encoding="utf-8"?>
<sst xmlns="http://schemas.openxmlformats.org/spreadsheetml/2006/main" count="521" uniqueCount="378">
  <si>
    <t>PROMEDIO</t>
  </si>
  <si>
    <t>Item</t>
  </si>
  <si>
    <t>Descripción Adecuaciones</t>
  </si>
  <si>
    <t>Especificaciones Técnicas</t>
  </si>
  <si>
    <t>Cantidad</t>
  </si>
  <si>
    <t>Unidad</t>
  </si>
  <si>
    <t>Valor Unitario</t>
  </si>
  <si>
    <t>Valor Total</t>
  </si>
  <si>
    <t>Acústica</t>
  </si>
  <si>
    <t>GL</t>
  </si>
  <si>
    <t>1.1.1</t>
  </si>
  <si>
    <t>Suministro e instalación de Enchape Madera Lisa muros laterales</t>
  </si>
  <si>
    <t>Lámina de MDF RH 15 mm con acabado melaminico dilatado 5 cm del muro mediante bastidores de madera, rellena de fibra mineral de vidrio tipo: Frescasa 2½”, densidad 10 Kg/m³.</t>
  </si>
  <si>
    <t>M2</t>
  </si>
  <si>
    <t>1.1.2</t>
  </si>
  <si>
    <t>Suministro e instalación de Nubes policilindricas acústicas</t>
  </si>
  <si>
    <t>Nubes policilindricas fabricadas en MDF de 5.5 mm de espesor con acabado melaminico, rellenas en fibra de vidrio de 2 1/2" de espesor, densidad de 10Kg/m3.Dimensiones (1,20 x 2,30). Estructura en tubular cuadrado 40 mm x 40 mm Cal 16. Incluye falda perimetrales altura.</t>
  </si>
  <si>
    <t>UND</t>
  </si>
  <si>
    <t>1.1.3</t>
  </si>
  <si>
    <t>Suministro e instalación de Enchape en fieltro acústico  PET</t>
  </si>
  <si>
    <t>Fieltro acústico PET de 12 mm de espesor, dilatado 5 cm del muro mediante bastidores de madera, incluye relleno en fibra de vidrio tipo frescasa de 2 1/2" de espesor, densidad de 10 Kg/m3.(16 láminas).</t>
  </si>
  <si>
    <t>1.1.4</t>
  </si>
  <si>
    <t>Suministro e instalación de Fieltro acústica PET</t>
  </si>
  <si>
    <t>Fieltro acústico PET de 12 mm de espesor descolgado en cielo raso (36 láminas). Descuelgue con sistema estandar hasta 2 m. No incluye relleno acústico.</t>
  </si>
  <si>
    <t>1.1.5</t>
  </si>
  <si>
    <t>Suministro e instalación de Listones de madera</t>
  </si>
  <si>
    <t>Listones de pino 40 mm de espesor con pintura tarimex a base de agua de color roble ó nativo, 4 cm de ancho, 12 listones x m2, black theater 1" en la parte posterior y recubrimiento en tela lienzo. (Altura de instalacion variable).</t>
  </si>
  <si>
    <t>1.1.6</t>
  </si>
  <si>
    <t>Suministro e instalación de Enchape Madera Lisa escenario</t>
  </si>
  <si>
    <t>1.1.7</t>
  </si>
  <si>
    <t>Suministro e instalación de Enchape Madera Lisa guarda escobas</t>
  </si>
  <si>
    <t>Lámina de MDF RH 15 mm con acabado melaminico dilatado 5 cm del muro mediante bastidores de madera, rellena de fibra mineral de vidrio tipo: Frescasa 2½”, densidad 10 Kg/m³ Nota: Una sección del guarda escobas se estructura con listones de MDF de 15mm (6 m2).</t>
  </si>
  <si>
    <t>Aislamiento Acústico</t>
  </si>
  <si>
    <t>1.2.1</t>
  </si>
  <si>
    <t>Suministro e instalación de Puertas acústicas STC45</t>
  </si>
  <si>
    <t>Suministro e instalación de puerta acústica batiente en madera
Tipo: Doble
Aislamiento: STC 45.
Acabado: Melamina Mate
Cerradura: Antipanico de barra puerta doble.
Marco: en Madera.
Accesorios: Umbral automático, empaques de neopreno e inyección de poliuretano
entre el marco y el vano de la puerta.
Dimensión: 1,53mx2.40m</t>
  </si>
  <si>
    <t>1.2.2</t>
  </si>
  <si>
    <t>Suministro e instalación de Cielo raso de aislamiento en sistema liviano</t>
  </si>
  <si>
    <t>Membrana acústica de 3mm +camara de aire de 15cm rellena en fibra de vidrio tipo frescasa de 2 1/2" de espesor, densidad de 10 Kg/m3.+ placa de Drywall de 1/2" de espesor instalado mediante estructura tipo omega y viguet</t>
  </si>
  <si>
    <t>4</t>
  </si>
  <si>
    <t>Mecánica Teatral</t>
  </si>
  <si>
    <t>4.1</t>
  </si>
  <si>
    <t>Sistema de mecánica teatral</t>
  </si>
  <si>
    <t>4.1.1</t>
  </si>
  <si>
    <t>Suministro e instalación de Mecanismo electromecánico (ascensor) tipo Yoyo</t>
  </si>
  <si>
    <t xml:space="preserve">• Capacidad: 550Kg
• Motor reductor eléctrico trifásico
• Freno electromagnético integrado en motor y en tambor
• Tambor para 5 líneas cable de acero de 3/16"
• Cable de acero flexible de hasta 15m de altura
• Velocidad: Variable 0 - 10m/m
• Sistema de entrada de cable en angulo recto (Zero Fleet)
• Poleas individuales, una por cada caida
• Soporte para cable de acero, mantiene el cable siempre en su sitio, aun sin carga </t>
  </si>
  <si>
    <t>4.1.2</t>
  </si>
  <si>
    <t>Suministro e instalación de Driver para motor para ascensor de 550Kg</t>
  </si>
  <si>
    <t>• Tablero de control automático con variador de velocidad digital 
• Control de Velocidad: Variable 0 - 10m/m
• Protección termo magnética
• Entrada para finales de carrera superior e inferior
• Sensor de corriente para sobrepeso
• Tiempos y velocidades de frenado y arranque configurables
• Salida para freno electromagnético en motor y en tambor controlado por SSR.</t>
  </si>
  <si>
    <t>4.1.3</t>
  </si>
  <si>
    <t>Suministro e instalación de Sistema de Barra manual</t>
  </si>
  <si>
    <t>• Carretes principales para 5 caídas con rodamiento
• Carretes individuales con rodamiento y accesorios de instalación.
• Distancia de recorrido mínimo de 14m de altura
• Cuerda de Operación de 10 mm de diámetro en poliéster. funcionamiento no giratorio, adecuado para líneas puntuales.
• Resistencia a la rotura de mínimo 300Kg
• Tolete metálico de 60cm.
• Vara sencilla para calle manual longitud 11m de ancho</t>
  </si>
  <si>
    <t>4.1.4</t>
  </si>
  <si>
    <t>Suministro e instalación de Instación de Sistema mecánica teatral electromecanico</t>
  </si>
  <si>
    <t>• Instalación de 11 sistemas motorizados
• Montaje de poleas caidas y motores
• Montaje Cables de acero
• Instalación de drivers y conexiones electricas (Entrada de voltaje a driver, salida a motor, finales de carrera)
• Incluye transporte a Barranquilla de todo el material
• Incluye transporte y viáticos del personal especializado en montaje de mecánica teatral • Elementos de trabajo en alturas</t>
  </si>
  <si>
    <t>4.1.5</t>
  </si>
  <si>
    <t>Suministro e instalación de Instación de Sistema de mecánica teatral Manual</t>
  </si>
  <si>
    <t>• instalación de 12 sistemas manuales
• Montaje de carrestes principales y carrestes sencillos
• Instalación de cuerda de Operación de (10mm)
• Montaje de vara sencilla de 11m
• Incluye transporte a Barranquilla de todo el material
• Incluye transporte y viáticos del personal especializado en montaje de mecánica teatral • Elementos de trabajo en alturas</t>
  </si>
  <si>
    <t>4.1.6</t>
  </si>
  <si>
    <t>Suministro e instalación de Barra de luces</t>
  </si>
  <si>
    <t>• Longitud 11m
• 6 circuitos directos para equipos LED con 6 salidas tipo toma doble de 15A
• Incluye nodo DMX con 4 Universos
• 4 salidas en canon hembra 5 pines para DMX
• Estructura en tubo paralelo AN de 1 1/2" en pintura electrostática negra
• Caja metálica para recibir la guirnalda con bornera para fase, neutro y tierra</t>
  </si>
  <si>
    <t>4.1.7</t>
  </si>
  <si>
    <t>Suministro e instalación de Guirnalda o cable viajero en canaleta flexible</t>
  </si>
  <si>
    <t>• Recorrido: 14m.
• Viajero Flexible, para conexión entre Caja de empalme de parrilla y caja de empalme barraje
• Cantidad cktos AC: 6 circuitos en cable flexible 12AWG sintox
• Control: Cable de control Arnet Cat6 o DMX
• Protección: Canaleta flexible Nylon color negra
• Sistema de recogida: Automática tipo pantografo</t>
  </si>
  <si>
    <t>4.1.8</t>
  </si>
  <si>
    <t>Suministro e instalación de Tenedor Lateral</t>
  </si>
  <si>
    <t>• Longitud 1,5m
• 2 circuitos directos para equipos LED con 4 salidas tipo toma doble de 15A
• Incluye Nodo DMX con 4 Universos
• 4 salidas en canon hembra 5 pines para DMX
• Estructura en tubo paralelo AN de 1 1/2" en pintura electrostática negra
• Caja metálica para recibir cableado con bornera para fase, neutro y tierra</t>
  </si>
  <si>
    <t>4.1.9</t>
  </si>
  <si>
    <t>Caja de Circuitos</t>
  </si>
  <si>
    <t>Caja Circuitos para iluminación lateral en escenario.
A instalar en hombro lateral derecho e izquierdo del escenario. • 2 circuitos directos con conector doble de panel Nema 5-15A
• Nodo DMX con 4 Universos
• 4 salidas en canon hembra 5 pines para DMX
• Incluye borneras Legrand 20A para empalme de todos los circuitos.</t>
  </si>
  <si>
    <t>4.1.10</t>
  </si>
  <si>
    <t>Riel de Telón</t>
  </si>
  <si>
    <t xml:space="preserve">
Suministro e instalación riel manual para telón de boca y telón de fondo
• Riel metalico para movimiento lineal del telón longitud 13m
• Carro principal para recibir guaya y soporte principal del telón • Carros intermedios de soporte ubicados cada 30cm
• Guaya flexible de alta duración
• Polea final
• Polea de piso tensora, cuerda para activar el sistema
• Pruebas y puesta en funcionamiento</t>
  </si>
  <si>
    <t>7</t>
  </si>
  <si>
    <t>VESTIMENTA TEATRAL</t>
  </si>
  <si>
    <t>7.1</t>
  </si>
  <si>
    <t>Vestimenta teatral</t>
  </si>
  <si>
    <t>7.1.1</t>
  </si>
  <si>
    <t>Suministro e instalación de Telón de Boca Plisado. 13m x 6.4m</t>
  </si>
  <si>
    <t>Telón de boca Plisado.(House Curtain)
• Medidas: An:13,00m Alt: 6,40m Doble hoja
• Material: 16 oz. Athena, IFR 450g/sqm. Ignifugo natural (No pierde sus propiedades con el paso del tiempo)
• Norma retardo de fuego NFPA 701-2010
• Terminado: Superior: Riata, ojetes, cuerda cada 30 cm. Lateral: dobladillo 5cm. Inferior : Dobladillo 10 cm + cadena
• Confección: Fruncido al 50%</t>
  </si>
  <si>
    <t>7.1.2</t>
  </si>
  <si>
    <t>Suministro e instalación de Telón de Cámara Dos Hojas. 13m x 6.4m</t>
  </si>
  <si>
    <t>Telón de Fondo Negro (Dos Hojas)
• Tamaño: (Anchox Alto) 13,00x6,40m
• Material: Black out en Poliester negro de 240gr. ( IFR ) Ignifugo natural (No pierde sus propiedades con el paso del tiempo)
• Norma retardo de fuego NFPA701.
• Terminado Superior: Riata, ojetes, cuerda cada 25 cm. Lateral: dobladillo. Inferior : Dobladillo 10 cm + tubo
• Confección: Liso</t>
  </si>
  <si>
    <t>7.1.3</t>
  </si>
  <si>
    <t>Suministro e instalación de Bambalinon Plisado de 13m x 1.45m</t>
  </si>
  <si>
    <t>Bambalinón Plisado. (Valance)
• Medidas: An:13m Alt: 1,45m
• Material: 16 oz. Athena, IFR 450g/sqm. Ignifugo natural (No pierde sus propiedades con el paso del tiempo)
• Norma retardo de fuego NFPA 701-2010
• Terminado: Superior: Riata, ojetes, cuerda cada 30 cm. Lateral: dobladillo 4cm. Inferior : Dobladillo 10 cm + cadena
• Confección: Fruncido al 50%</t>
  </si>
  <si>
    <t>7.1.4</t>
  </si>
  <si>
    <t>Suministro e instalación de Bambalinas de 13m x 1.45m</t>
  </si>
  <si>
    <t>Bambalinas
• Tamaño An:13,00m Al:1,45m
• Material: Black out en Poliester negro de 240gr. ( IFR ) Ignifugo natural (No pierde sus propiedades con el paso del tiempo)
• Norma retardo de fuego M1, F1, NFPA701.
• Terminado Superior: Riata, ojetes, cuerda cada 30 cm. Lateral: dobladillo. Inferior : Dobladillo 10 cm + cadena
• Confección: Liso</t>
  </si>
  <si>
    <t>7.1.5</t>
  </si>
  <si>
    <t>Suministro e instalación de Telón para Patas, color negro. Medidas 2,4m x 6,4m</t>
  </si>
  <si>
    <t>Patas Negras (Legs)
• Telón Black Out de An:2,40m Alt: 6,40m
• Material: Black out en Poliester negro de 240gr. ( IFR ) Ignifugo natural (No pierde sus propiedades con el paso del tiempo)
• Norma retardo de fuego NFPA 701-2010, BS 5867: Part 2:1980, B1, M1
• Terminado: Superior: Riata, ojetes, cuerda cada 30 cm. Lateral: dobladillo 4cm. Inferior : Dobladillo 10 cm + tubo
• Confección: Liso</t>
  </si>
  <si>
    <t>Costos Directos</t>
  </si>
  <si>
    <t>A</t>
  </si>
  <si>
    <t>I</t>
  </si>
  <si>
    <t>U</t>
  </si>
  <si>
    <t>IVA U</t>
  </si>
  <si>
    <t>TOTAL</t>
  </si>
  <si>
    <t>Descripción Suministro</t>
  </si>
  <si>
    <t>Iluminación de Trabajo</t>
  </si>
  <si>
    <t>Iluminación de Trasescena</t>
  </si>
  <si>
    <t>2.1.1</t>
  </si>
  <si>
    <t>Suministro e instalación de Iluminación de trasescena de color azul. No Dimerizable.</t>
  </si>
  <si>
    <t>Iluminación en cinta led con control on/off.</t>
  </si>
  <si>
    <t>2.1.2</t>
  </si>
  <si>
    <t>Suministro e instalación de Iluminación del auditorio - Zona audiencia, Butacas</t>
  </si>
  <si>
    <t>Luminaria LED 12w 3000K con driver dimerizable  para la zona del auditorio tipo downlight descolgada o empotrada en nubes policilindricas y nubes acústicas</t>
  </si>
  <si>
    <t>2.1.3</t>
  </si>
  <si>
    <t>Suministro e instalación de Dimmer de control de Luces del auditorio</t>
  </si>
  <si>
    <t xml:space="preserve">Paquete de apagado-encendido/atenuación con 4 canales, de 5A por canal (15A máximo en total para el equipo)
Proporciona una opción de DMX para controlar dispositivos no-DMX
</t>
  </si>
  <si>
    <t>3</t>
  </si>
  <si>
    <t>Iluminación Escénica</t>
  </si>
  <si>
    <t>3.1</t>
  </si>
  <si>
    <t>Control de iluminación escénica</t>
  </si>
  <si>
    <t>3.1.1</t>
  </si>
  <si>
    <t>Suministro e instalación de Consola de iluminación Escenica</t>
  </si>
  <si>
    <t>• Pantalla interna multitactil de 7"
• 48 Fader multifunción
• Hasta 96 aparatos o fixtures
• 4 encoders físicos y 6 teclas exclusivas para go, record, delete...
• Soporta Arnet, sACN, CITP
• Paletas: 5x96
• Grupos: 96
• Salida DVI para monitor touch
• 4096 Canales DMX distribuidos en 64 universos disponibles
• Incluye fuente de voltaje</t>
  </si>
  <si>
    <t>3.1.2</t>
  </si>
  <si>
    <t>Suministro e instalación de Monitor de 23"</t>
  </si>
  <si>
    <t>Voltaje: 110/220V
Tamaño de la pantalla: 24 "
Pantalla led de 24".
Tiene una resolución de 1920px-1080px.
Relación de aspecto de 16:9.
Panel IPS.
Su brillo es de 250cd/m².
Con conexión D-Sub.</t>
  </si>
  <si>
    <t>3.1.3</t>
  </si>
  <si>
    <t>Suministro e instalación de Kit de Teclado y mouse USB</t>
  </si>
  <si>
    <t>Teclado en español y mouse inalámbrico Bluetooth</t>
  </si>
  <si>
    <t>3.1.4</t>
  </si>
  <si>
    <t>Suministro e instalación de Convertidor HDMI-DVI</t>
  </si>
  <si>
    <t>Convertidor de video HDMI a DVI</t>
  </si>
  <si>
    <t>3.1.5</t>
  </si>
  <si>
    <t>Suministro e instalación de Switch POE 16</t>
  </si>
  <si>
    <t>Switch POE 16 Puertos
Marca: 
• 16 Puertos RJ45 10/100/1000Mbps POE • 2 ranuras SFP Gigabit
• 150W Poe.
• Administrable
• Interface gráfica de usuario
• Port Trunking. Port Mirroring.
• 1U 19-Inch Rack-Mountable Steel Case</t>
  </si>
  <si>
    <t>3.2</t>
  </si>
  <si>
    <t>Máquinas de humo</t>
  </si>
  <si>
    <t>3.2.1</t>
  </si>
  <si>
    <t xml:space="preserve">Suministro e instalación de Máquina de Humo Haze </t>
  </si>
  <si>
    <t>Output : 3000 cu.ft / min
Tiempo de calentamiento inicial : 1 min
Consumo de Fluido : 12ml/min 100% salida
Capacidad del tanque : 5 litros (1,32 galones)
Control : Pantalla LCD , DMX; Timer mode , Volume mode
Weight : 17,2 Kg
Dimensiones ( mm ) : L 493 W 424 H 280 mm
Receptor DMX inalámbrico : Incluido
Canales DMX : 2 Canales (one for fog output ; one for fan output)
Liquido : Antari FLG Liquid
Voltaje : 120 V</t>
  </si>
  <si>
    <t>3.2.2</t>
  </si>
  <si>
    <t>Suministro e instalación de Líquido Humo Haze</t>
  </si>
  <si>
    <t xml:space="preserve">Galon Líquido Base Agua de rápida dispersión - Galón
50 – 70% - Mezcla De Polialcoholes
50 – 70% CAS_ 7789-20-0
</t>
  </si>
  <si>
    <t>3.2.3</t>
  </si>
  <si>
    <t>Suministro e instalación de Cable de señal</t>
  </si>
  <si>
    <t>Cable para señal DMX 3 m</t>
  </si>
  <si>
    <t>3.3</t>
  </si>
  <si>
    <t>Sistema de iluminación escénica</t>
  </si>
  <si>
    <t>3.3.1</t>
  </si>
  <si>
    <t>Suministro e instalación de Fresnel LED 1 fuente de luz</t>
  </si>
  <si>
    <t xml:space="preserve">• Fuente de luz de 1x100w WW/CW
• Control: DMX / RDM, TRIAC
• Flujo @5m 3200K: 3,900lx@10o
• Flujo @5m 5600K: 4,140lx@10o
• Dimmer con resolución de 16bit
• CCT: 3200oK / 5600K
• CRI / TLCI: 96
• Zoom Manual: 10o a 60o
• Canales DMX: 1,2 o 3 Ch
• Curvas de dimmer: 4
• AC 120-240v
• Incluye: Banderas 4 hojas
• Certificaciones: CE, Retilap
</t>
  </si>
  <si>
    <t xml:space="preserve"> </t>
  </si>
  <si>
    <t>3.3.2</t>
  </si>
  <si>
    <t xml:space="preserve">Suministro e instalación de Elipsoidal Led Zoom RGBAL </t>
  </si>
  <si>
    <t xml:space="preserve"> • Fuente de luz: 150W Led RGBAL
• Angulo: Zoom 25o -50o
• CRI: 93
• CCT: 1800K - 10000K
• Dimmer:0 - 100% 16 Bit
• Control: DMX RDM
• AC 100-240v 170w
• Peso: 5,6Kg
• Garantia: 1 año
• Certificacion: CE, RETILAP</t>
  </si>
  <si>
    <t>3.3.3</t>
  </si>
  <si>
    <t>Suministro e instalación de Par Led RGBW</t>
  </si>
  <si>
    <t>Par Led RGBWA-UV IP65
Ref: • 12x12w LED RGBWA-UV 144w
• Angulo de la luz: 25o o 45o
• Dimmer: 0 - 100%
• Canales DMX: 7 / 10
• Strober: 0 - 25Hz
• Protección: IP65 Exterior
• Conector entrada/ Salida: Seetronic Powerkon IP65 • Voltaje de entrada: 100-240 V
• Tamaño: 220x120x260mm
• Peso: 5Kg</t>
  </si>
  <si>
    <t>3.3.4</t>
  </si>
  <si>
    <t>Suministro e instalación de Cabeza Móvil Spot</t>
  </si>
  <si>
    <t>Cabeza Móvil SPOT 200W
Marca:Cameo Ref.:
• Lámpara: LED 200W Blanco
• Flujo: 162,000lx @1m
• Zoom de 10° a 25°
• Rueda de 8 colores+ blanco
• Rueda de 6 gobos giratorios,intercambiables e indexables + posición vacía
• Rueda de 6 gobos fijos intercambiables + posición vacía
• Prisma lineal de 5 caras + Prima circular de 6 caras, ambos giratorios e indexables • Filtro Frost variable
• Dimmer de 16 bits + 4 curvas seleccionables
• PWM seleccionable de 1200 hasta 25 kHz
• Pantalla LCD, 4 teclas táctiles
• Control: DMX, RDM
• Tamaño:(Anc x Alt x fon) 282x469x186mm
• Peso: 11,2Kg• Cabeza móvil spot compacta
• Zoom de 5° a 50°
• Rueda de colores CMY
• Rueda de 8 colores + blanco
• Rueda de 8 gobos giratorios,intercambiables e indexables + posición vacía
• Rueda de 11 gobos fijos intercambiables + posición vacía
• Prisma circular giratorio e indexable
• Prisma lineal giratorio e indexable
• Iris motorizado
• Filtro Frost variable
• Dimmer de 16 bits + 4 curvas seleccionables
• PWM seleccionable de hasta 25 kHz
• Pantalla táctil con batería, 6 teclas táctiles
• Control: W-DMXTM opcional, DMX, RDM
• Tamaño:(Anc x Alt x fon) 371x601x238mm
• Peso: 19,7Kg</t>
  </si>
  <si>
    <t>3.3.5</t>
  </si>
  <si>
    <t>Suministro e instalación de Cableado balanceado para señal DMX</t>
  </si>
  <si>
    <t>Cable de 1 par trenzado con conductores de cobre estañado de 22 AWG, ideal para aplicaciones de audio y control. Su blindaje de lámina proporciona protección contra interferencias electromagnéticas, garantizando una transmisión clara y estable. Con revestimiento de PVC, soporta temperaturas de -30°C a 60°C, lo que lo hace adecuado para diversas instalaciones. Este cable es flexible y duradero, ideal para sistemas de control, intercomunicaciones y audio balanceado.</t>
  </si>
  <si>
    <t>ML</t>
  </si>
  <si>
    <t>5</t>
  </si>
  <si>
    <t>Sonido</t>
  </si>
  <si>
    <t>Almacenamiento sistema de audio</t>
  </si>
  <si>
    <t>5.1.1</t>
  </si>
  <si>
    <t>Suministro e instalación de Case microfonos</t>
  </si>
  <si>
    <t>• Plástico de alta resistencia para mayor durabilidad y protección contra impactos.
• Interior: Espuma de alta densidad para proteger los micrófonos de golpes y vibraciones.
• Capacidad: 12 Micrófonos</t>
  </si>
  <si>
    <t>5.1.2</t>
  </si>
  <si>
    <t>Suministro e instalación de Case Parales</t>
  </si>
  <si>
    <t>Funda Abullonada para Bases de Micrófono con interior de espuma de alta densidad que protege el equipo de impactos.</t>
  </si>
  <si>
    <t>5.1.3</t>
  </si>
  <si>
    <t>Suministro e instalación de Rack para equipos en escenario</t>
  </si>
  <si>
    <t>Rack de construcción de 5 capas de madera contrachapado phenolic-bond de 8 mm de grosor y una cubierta laminada resistente de color negro. Cuenta con pestillos pequeños de mariposa de acero, mangos de superfice, esquinas de bola de acero, bordes de aluminio y pies de goma. Incluye  rieles de rack de acero galvanizado estándar de 19", roscados y reemplazables en campo de 7 mm. Tamaño 12UR.</t>
  </si>
  <si>
    <t>5.1.4</t>
  </si>
  <si>
    <t>Suministro e instalación de Rack para equipos en cuarto de control</t>
  </si>
  <si>
    <t>Rack de construcción de 5 capas de madera contrachapado phenolic-bond de 8 mm de grosor y una cubierta laminada resistente de color negro. Cuenta con pestillos pequeños de mariposa de acero, mangos de superfice, esquinas de bola de acero, bordes de aluminio y pies de goma. Incluye  rieles de rack de acero galvanizado estándar de 19"", roscados y reemplazables en campo de 7 mm. Tamaño 12UR.</t>
  </si>
  <si>
    <t>5.1.5</t>
  </si>
  <si>
    <t>Suministro e instalación de Candados</t>
  </si>
  <si>
    <t>Candados de protecciones para Case</t>
  </si>
  <si>
    <t>Antenas de microfonía</t>
  </si>
  <si>
    <t>5.2.1</t>
  </si>
  <si>
    <t>Suministro e instalación de Antena para microfonería inalámbrica</t>
  </si>
  <si>
    <t>Splitter Divisor antena 2 entr. x 8 sal. 470-960MHz ///Electro-Voice RE3-ACC-AASP 2-In x 8-Out Antenna Splitter (470 to 960 MHz)
4 x DC Power Leads
10 x 2' 50-Ohm BNC Antenna Cables
External AC-to-DC Power Supply
IEC Power Cord
Limited 3-Year Manufacturer Warranty</t>
  </si>
  <si>
    <t>5.2.2</t>
  </si>
  <si>
    <t>Antena log periódica activa, 470 - 960 MHz</t>
  </si>
  <si>
    <t>5.2.3</t>
  </si>
  <si>
    <t>Cab. coax. BNC 25 pies 50 Ohm</t>
  </si>
  <si>
    <t>5.2.4</t>
  </si>
  <si>
    <t>Suministro e instalación de Kit de montaje</t>
  </si>
  <si>
    <t>Kit de montaje para receptor inalámbrioco de antenas</t>
  </si>
  <si>
    <t>5.2.5</t>
  </si>
  <si>
    <t>Suministro e instalación de Rack de TX Antena</t>
  </si>
  <si>
    <t xml:space="preserve">Rack de construcción de 5 capas de madera contrachapado phenolic-bond de 8 mm de grosor y una cubierta laminada resistente de color negro. Cuenta con pestillos pequeños de mariposa de acero, mangos de superfice, esquinas de bola de acero, bordes de aluminio y pies de goma. Incluye  rieles de rack de acero galvanizado estándar de 19", roscados y reemplazables en campo de 7 mm. Profundidad de rack compacta de 14,25" - Tamaño de rack de 6U </t>
  </si>
  <si>
    <t>Mobiliario para escenario</t>
  </si>
  <si>
    <t>5.3.1</t>
  </si>
  <si>
    <t>Suministro e instalación de Escritorio</t>
  </si>
  <si>
    <t>Mesa de trabajo 2.40 x 0.80 con conexiones AC 110V regulada</t>
  </si>
  <si>
    <t>5.3.2</t>
  </si>
  <si>
    <t>Suministro e instalación de Silla</t>
  </si>
  <si>
    <t>Silla de trabajo de oficina color negro.
• Espaldar de  Tela mesh, Dimensiones mínimas: 40 cm ancho x 45 cm alto
• Asiento: Tela mesh, Dimensiones mínimas: Espesor: 50 mm, 45 cm ancho x 50 cm profundidad
• Brazos: fijos 
• Ajuste altura del asiento con elevación de gas y rotación 360 grados. Material: Acero
• Ruedas en estrella de 5 aspas, Material: Acero, Rodachinas doble carrete, Material: Goma
• Resistencia máxima de peso: 100 kg</t>
  </si>
  <si>
    <t>5.3.3</t>
  </si>
  <si>
    <t>Suministro e instalación de Medusa 16x4</t>
  </si>
  <si>
    <t>Medusa análoga 16 entradas XLR 4 salidas XLR</t>
  </si>
  <si>
    <t>Protección eléctrica sistema de sonido</t>
  </si>
  <si>
    <t>5.4.1</t>
  </si>
  <si>
    <t>Suministro e instalación de Regulador de corriente y supresor de picos</t>
  </si>
  <si>
    <t>Regulador y acondicionador de voltaje para instalación en rack con protección AC, EVS, LiFT, SMP y filtración de ruidos eléctricos. Permite conectar hasta 8 dispositivos con una carga total de 15A. Tiene un puerto de carga USB y un display con información de voltaje y amperaje. Bancos aislados que minimizan interferencia entre dispositivos AV. Mantiene 120V de salida cuando en su entrada varia en un rango de 97V hasta 137V.
Voltaje:        120V
Numero De Tomas:        9
Capacidad De Carga:        15A
Filtros De Protección:        SMP / LiFT / EVS</t>
  </si>
  <si>
    <t>5.4.2</t>
  </si>
  <si>
    <t>Suministro e instalación de UPS 10KVA</t>
  </si>
  <si>
    <t xml:space="preserve">UPS de 10KVA con las sigiuinetes características:
Red de alimentación: Bifásico 3 hilos (2F+1T) Con transformador de aislamiento
Voltaje de operación: 208 VAC / 220VAC
Factor de potencia de salida: 1
Frecuencia de operación: 50/60 Hz
Tecnología de doble conversión. AC/DC – DC/AC
Tipo conector de alimentación UPS: Bornera
Salida UPS: Bornera. ENTRADA
Corriente especificada de entrada (Carga Máxima):  62,5A
Voltaje(s) Nominal(es) de Entrada Soportado(s) : 208V/220V CA +26% -26%
Tipo de conexión de entrada del UPS : Bornera
Breakers de entrada : 78A
Servicio Eléctrico Recomendado : 78A 208V/220V
Fase de EntradaBifásico 3 hilos (2F+1T). 
SALIDA
Capacidad de Salida (VA) : 10,000
Capacidad de Salida (kVA): 10. 
BATERÍA
Tipo de Batería : Plomo Ácido Regulada por Válvula [VRLA]
Autonomía a Plena Carga (min) : 10
Autonomía a Media Carga (min) : 20
Autonomía Ampliable: Si
Voltaje CD del sistema (VCD): 12
Tasa de Recarga de Baterías (Baterías Incluidas): 8 horas (10% a 90%)
Capacidad de Salida (Watts): 10000
Detalles de Capacidad de Salida: 48A @ 208V/220V. (MODO DE LÍNEA) @ 7 minutos; (MODO DE RESPALDO POR BATERÍA)
Factor de Potencia : 1
Detalles del Voltaje Nominal: 120V-208V sinusoidal en modo de línea y 120V-208V sinusoidal en modo de respaldo por batería
La salida está regulada a +/-0.05 Hz cuando la frecuencia de entrada excede +/-1 Hz de la nominal.
REGULACIÓN DE VOLTAJE
Voltaje de salida fijo (120Vac o 220Vac) con corriente de la línea con un rango de voltajes de entrada bifásico entre 160V y 275V
Corrección de Sobrevoltaje 
Los voltajes de entrada de entre 240V y 275V son reducidos a un voltaje de salida fijo.
Corrección de Bajo Voltaje 
Los voltajes de entrada entre 160V y 190V son elevados a un voltaje de salida fijo.
</t>
  </si>
  <si>
    <t>Redes sistemas audiovisuales</t>
  </si>
  <si>
    <t>5.5.1</t>
  </si>
  <si>
    <t xml:space="preserve">Suministro e instalación de Switch de red de 8 puertos </t>
  </si>
  <si>
    <t>Switch de Red 8 puertos.
• Conexiones Gigabit Ethernet en todos los puertos que proporcionan la máxima velocidad de transferencia de datos
• Seguridad integrada: VLAN 802.1Q, ACL, Seguridad por Puerto y Control de Broadcast.
• QoS L2 / L3 / L4 e IGMP. 
• Modos de gestión vía WEB / CLI, SNMP, RMON.
• Eficiencia energética que ahorra hasta un 65% del consumo de energía</t>
  </si>
  <si>
    <t>Sistema de Backline</t>
  </si>
  <si>
    <t>5.6.1</t>
  </si>
  <si>
    <t>Suministro e instalación de Amplificador de Guitarra</t>
  </si>
  <si>
    <t>Amplificador de guitarra 60 vatios; canales normal, drive y more drive
Dos altavoces Celestion 12 " de tipo A
Circuito de preamplificador modificado para una mayor definición de notas saturadas
Reverb de muelles modificada para mayor suavidad
Recinto de pino ligero * Incluye pedal de 2 botones y funda</t>
  </si>
  <si>
    <t>5.6.2</t>
  </si>
  <si>
    <t>Suministro e instalación de Amplificador de Bajo</t>
  </si>
  <si>
    <t xml:space="preserve">Amplificador de bajo 800 vatios
Tres opciones de voz (Brillante, Contorno, Vintage)
Circuito de sobremarcha
Ecualizador de 4 bandas
Atenuación de potencia de salida para conciertos y prácticas más pequeños
Salida de línea XLR con toma de tierra e interruptores pre/post
Gabinete liviano de madera contrachapada
Altavoces duales de neodimio Eminence® de 10"
Bocina de compresión de alta frecuencia con interruptor de encendido/apagado
Interruptor de pedal opcional de 1 botón
</t>
  </si>
  <si>
    <t>5.6.3</t>
  </si>
  <si>
    <t>Suministro e instalación de Atril de director</t>
  </si>
  <si>
    <t>Atril para partituras MS-320 con soporte plegable para partituras de 3 páginas con base de pata de trípode de aleación de zinc sólida para garantizar la máxima estabilidad. Fabricado con tubos de acero de alta resistencia y herrajes de alta calidad.
Ancho del soporte: 48 a 98 cm (18,9" a 38,6")
Altura del soporte: 33cm (13")
Profundidad de los labios: 5,5 cm (2,1 pulgadas)
Rango de ajuste de altura: 75 a 129 cm (29,5" a 50,8")
Diámetro de apertura de piernas: 76cm (30")
Color: Negro</t>
  </si>
  <si>
    <t>5.6.4</t>
  </si>
  <si>
    <t>Suministro e instalación de Atril de músico</t>
  </si>
  <si>
    <t>Atril en Madera Dimensiones del soporte para partituras:
Anchura: 21,7» (55 cm)
Altura: 37 cm
Anchura del borde: 6 cm
Ajuste de altura
De 75 cm a 129 cm (29,5« a 50,8»)
Altura plegada
76,5 cm (30,02")</t>
  </si>
  <si>
    <t>5.6.5</t>
  </si>
  <si>
    <t>Suministro e instalación de Cable  para micrófono o instrumento</t>
  </si>
  <si>
    <t>Cable de micrófono,  XLR Macho / XLR Hembra, Color: negro, Longitud: 3 mt.</t>
  </si>
  <si>
    <t>5.6.6</t>
  </si>
  <si>
    <t>Cable de micrófono,  XLR Macho / XLR Hembra, Color: negro, Longitud: 5 mt.</t>
  </si>
  <si>
    <t>5.6.7</t>
  </si>
  <si>
    <t>Cable de micrófono,  XLR Macho / XLR Hembra, Color: negro, Longitud: 10 mt.</t>
  </si>
  <si>
    <t>5.6.8</t>
  </si>
  <si>
    <t>Cable de micrófono,  XLR Macho / XLR Hembra, Color: negro, Longitud: 15 mt.</t>
  </si>
  <si>
    <t>Sistema de microfonía</t>
  </si>
  <si>
    <t>5.7.1</t>
  </si>
  <si>
    <t xml:space="preserve">Suministro e instalación de Micrófono colgante </t>
  </si>
  <si>
    <t>Micrófono de instalación colgante
• Respuesta de frecuencia 40 - 20.000 Hz
• Patrón polar cardioide
• Módulo electrónico en línea
• SPL máximo (1% THD)        135dB
• Filtro de paso alto conmutable de 12 dB/octave</t>
  </si>
  <si>
    <t>5.7.2</t>
  </si>
  <si>
    <t>Suministro e instalación de Sistema inalámbrico Bodypack</t>
  </si>
  <si>
    <t xml:space="preserve">Micrófono De Solapa Cardioide
• Límites de ancho de banda (MHz): 488 - 524
• Ancho de banda de ajuste: 36 MHz
• Frecuencias seleccionables: 1440
• Potencia de salida de transmisión (mW): 10 y 50
• No incluye cápsula </t>
  </si>
  <si>
    <t>5.7.3</t>
  </si>
  <si>
    <t>Suministro e instalación de Micrófono de solapa negro</t>
  </si>
  <si>
    <t>Micrófono Lavalier Omnidireccional de Condensador
Color: negro
Conector TA4F</t>
  </si>
  <si>
    <t>5.7.4</t>
  </si>
  <si>
    <t xml:space="preserve">Suministro e instalación de Micrófono de solapa beige </t>
  </si>
  <si>
    <t>Micrófono Lavalier Omnidireccional de Condensador
Color: Beige
Conector TA4F</t>
  </si>
  <si>
    <t>5.7.5</t>
  </si>
  <si>
    <t xml:space="preserve">Suministro e instalación de Micrófono de mano inalámbrico </t>
  </si>
  <si>
    <t xml:space="preserve">Kit de micrófono de mano inalámbrico con cabezal de micrófono cardioide dinámic y Base receptora UHF. 
• Micrófono: Respuesta en frecuencia: 30 Hz-17 kHz, Sensibilidad 5.6 mV/Pascal (-45 dBV/Pa) y Maximum SPL: 135.5 dB SPL (1% THD).
• Transmisor inalambrico: Modo de oscilación de frecuencia: bucle de bloqueo de fase (PLL), ANcho de banda y freuencia de operacion: 36 MHz (488-524 MHz), Portyencia de Salida RF Baja 10mW / Alta
50mW. Incluye Display.
• Receptor inalambrico: Ancho de Banda: 36MHz, Señal/ruido: &gt;100dB(A), Distorción armónica (Thd):&lt;0.6%@1kHz, sesnibilidad: -81dBm for -12dB SINAD, respuesta en frecuencia: 63Hz~16kHz±2dB (BPT), 
51Hz~16kHz±2dB (HHT), tipo de antena: desmontable de media onda con conector BNC.
</t>
  </si>
  <si>
    <t>5.7.6</t>
  </si>
  <si>
    <t>Suministro e instalación de Micrófono de mano cardioide vocal</t>
  </si>
  <si>
    <t>Micrófono dinámico cardioide Vocal.
Respuesta en frecuencia: 30 Hz-17 kHz, Sensibilidad 5.6 mV/Pascal (-45 dBV/Pa) y Maximum SPL: 135.5 dB SPL (1% THD).
conector XLR.</t>
  </si>
  <si>
    <t>5.7.7</t>
  </si>
  <si>
    <t xml:space="preserve">Suministro e instalación de Micrófono de mano spercardioide vocal  </t>
  </si>
  <si>
    <t>Micrófono dinámico Super  cardioide Vocal
Voltaje de circuito abierto: 3,3 mV/Pascal
Respuesta de frecuencia de audio: 140 - 15.000
SPL máximo: &gt; 140dB</t>
  </si>
  <si>
    <t>5.7.8</t>
  </si>
  <si>
    <t xml:space="preserve">Suministro e instalación de Micrófono de mano cardioide instrumentos </t>
  </si>
  <si>
    <t>Micrófono de condensador Cardioide para instrumentos
Voltaje de circuito abierto: 10 mV/Pascal
Respuesta de frecuencia de audio: 50 - 20.000
SPL máximo: &gt; 146dB</t>
  </si>
  <si>
    <t>5.7.9</t>
  </si>
  <si>
    <t>Suministro e instalación de Microfono Bass drum</t>
  </si>
  <si>
    <t>Micrófono dinámico Super Cardiodie Bass-Drum 
Voltaje de circuito abierto: 0,8 mV/Pascal
Respuesta de frecuencia de audio: 20 - 11.000
SPL máximo: &gt; 140dB</t>
  </si>
  <si>
    <t>5.7.10</t>
  </si>
  <si>
    <t>Suministro e instalación de Micrófono vocal premium</t>
  </si>
  <si>
    <t>Microfono dinamico supercardioide Vocals Premium
Voltaje de circuito abierto: 2,2 mV/Pascal
Respuesta de frecuencia de audio: 80 - 16.000</t>
  </si>
  <si>
    <t>5.7.11</t>
  </si>
  <si>
    <t>Suministro e instalación de Micrófono percusión Over</t>
  </si>
  <si>
    <t>Micrófono percusión Over
Elemento	Condensador (autosesgado)
Voltaje de circuito abierto: 6mV/Pascal
Respuesta de frecuencia de audio	50 Hz - 16.000 Hz
Rango dinámico: 107dB
SPL máximo (1% THD): 132dB</t>
  </si>
  <si>
    <t>5.7.12</t>
  </si>
  <si>
    <t>Suministro e instalación de Micrófono dinámico de tom, caja e instrumento</t>
  </si>
  <si>
    <t>Micrófono percusión
Voltaje de circuito abierto: 2,2 mV/Pascal
Respuesta de frecuencia de audio	50 Hz - 16.000 Hz
Patrón polar	Supercardioide</t>
  </si>
  <si>
    <t>5.7.13</t>
  </si>
  <si>
    <t>Suministro e instalación de Micrófono dinámico de bombo e instrumento</t>
  </si>
  <si>
    <t>Micrófono percusión Kick - Low
Voltaje de circuito abierto: 0,63 mV/Pascal
Respuesta de frecuencia de audio	20 Hz - 10.000 Hz
Patrón polar: Supercardioide</t>
  </si>
  <si>
    <t>5.7.14</t>
  </si>
  <si>
    <t>Suministro e instalación de Stands para Micrófono</t>
  </si>
  <si>
    <t xml:space="preserve">Stand de micrófono con tripode "MIcrolite"
Construido con tubo de acero “Microlite” resistente y liviano, Pivote de la pluma fabricado con material compuesto ABS para una alta resistencia al impacto debe garantizar ajustes de altura y ángulo rápidos, suaves y antideslizantes.
Base de policarbonato liviana, fuerte y resistente a impactos con patas de trípode de acero tubular. </t>
  </si>
  <si>
    <t>5.7.15</t>
  </si>
  <si>
    <t xml:space="preserve">Suministro e instalación de Parlante tipo Monitor </t>
  </si>
  <si>
    <t>Monitor coaxial autoamplificado de piso de 12".
Respuesta de frecuencia (-3 dB): 64 Hz - 20 kHz
Ángulo de monitor: 55°
Cobertura (H x V)	90 ̊ x 90 ̊
SPL máximo: 129 dB</t>
  </si>
  <si>
    <t>5.7.16</t>
  </si>
  <si>
    <t>Sidefill - Cabina activa 15"
Respuesta de frecuencia (-3 dB): 48 Hz - 20 kHz
SPL máximo: 136 dB de pico
Cobertura (H x V): 60° x 40°
Corssover: 700 Hz, 2900 Hz</t>
  </si>
  <si>
    <t>Sistema de procesamiento de audio y monitoreo</t>
  </si>
  <si>
    <t>5.8.1</t>
  </si>
  <si>
    <t>Suministro e instalación de Consola Digital de 64 canales</t>
  </si>
  <si>
    <t>Mxer digital con capacidad de 64 canales de entrada y 32 salidas, diseñada para entornos de producción de audio en vivo o grabación. Equipada con un motor DSP de cuatro núcleos, ofrece 76 canales de mezcla simultáneos y hasta 526 procesadores, incluidos sistemas de reverberación estéreo y procesamiento de señal en cada canal de entrada y bus de salida. Incluye una interfaz de audio USB, con 128 canales de E/S AVB y un enrutamiento flexible para adaptarse a diversas configuraciones. La calidad de audio debe ser de nivel profesional, ideal para estudios o eventos en vivo.</t>
  </si>
  <si>
    <t>5.8.2</t>
  </si>
  <si>
    <t xml:space="preserve">Suministro e instalación de Caja de conexiones en escenario </t>
  </si>
  <si>
    <t>Caja de escenario digital diseñada para conectarse en red, con 32 entradas de micrófono/linea de alta calidad y 16 salidas de línea. Las entradas cuentan con preamplificadores controlados digitalmente y compensación de ganancia, lo que facilita el uso compartido en aplicaciones de transmisión. Ideal para integrarse con sistemas de mezcladoras digitales de última generación, permite una configuración rápida y sencilla desde las consolas compatibles y su software de control remoto.</t>
  </si>
  <si>
    <t>5.8.3</t>
  </si>
  <si>
    <t>Suministro e instalación de Switch de red</t>
  </si>
  <si>
    <t>Switch de red de 5 puertos con capacidad de bloqueo, diseñado para alimentar hasta cuatro dispositivos a través de Ethernet (PoE). Dispone de un puerto adicional sin alimentación para facilitar la expansión de la red a medida que crecen los requerimientos. Los indicadores de actividad de red y conexión permiten verificar el flujo correcto de los datos. el equipo debe permitir transmitir señales de audio y datos a través de un solo cable Ethernet,debe ser compatible con sistemas avanzados de Mixer digitales y otros dispositivos en red.</t>
  </si>
  <si>
    <t>5.8.4</t>
  </si>
  <si>
    <t>Suministro e instalación de Monitor para cabina de control.</t>
  </si>
  <si>
    <t>Monitor Parlante activo biamplificado de 2 vías
Presión sonora máxima107 dB
Salida de amplificadorClase D con DSP de 96 kHz
FRECUENCIAS BAJAS: 30 W/4 Ω
FRECUENCIAS ALTAS: 30 W/4 Ω
AlimentaciónAC 100-240 V, 50 Hz / 60Hz
Rango de frecuenciaDe 40 Hz a 36 kHz Hz
Frecuencia crossover3 kHz
Terminales: EntradasXLR/TRS combo x 1 (entrada balanceada)RCA x 1 (entrada no balanceada)</t>
  </si>
  <si>
    <t>5.8.5</t>
  </si>
  <si>
    <t>Suministro e instalación de Cableado UTP snakes</t>
  </si>
  <si>
    <t>Cable U/UTP de 4 pares trenzados con chaqueta LSZH-3, diseñado para aplicaciones de alto rendimiento. Con conductores de cobre sólido de 23 AWG y un diámetro externo de 6.9 mm, ofrece alta flexibilidad y resistencia de aislamiento superior a 5000 MΩ/km. Cumple con normativas de protección contra incendios y baja toxicidad (IEC, EuroClass), soporta temperaturas de -20°C a 75°C y es compatible con PoE++ (IEEE 802.3bt, 90W). Ideal para proyectos de cableado estructurado, se presenta en unidades de 305 metros con marcado conforme a estándares internacionales.</t>
  </si>
  <si>
    <t>5.8.6</t>
  </si>
  <si>
    <t>Suministro e instalación de Cableado Balanceado para señales de audio</t>
  </si>
  <si>
    <t>Sistema de sonido pasivo tipo Line Array con relevos</t>
  </si>
  <si>
    <t>5.9.1</t>
  </si>
  <si>
    <t>Suministro e instalación de Bumper para sistema Array</t>
  </si>
  <si>
    <t xml:space="preserve">Estructura de suspensión de parlantes diseñada para ángulos extremos hacia abajo en arreglos de pequeño a mediano tamaño y ángulos típicos hacia abajo en arreglos grandes. Puede conectarse a subwoofers de 15”, subwoofers dobles de 15” o módulos de rango completo. Fabricada en acero con recubrimiento en polvo negro, cuenta con 26 puntos de anclaje para ajustar el ángulo de inclinación vertical. </t>
  </si>
  <si>
    <t>5.9.2</t>
  </si>
  <si>
    <t>Suministro e instalación de Subwoofer</t>
  </si>
  <si>
    <t>Subwoofer de alto rendimiento con dos altavoces de 15”, ideal para arreglos lineales en instalaciones fijas. Proporciona baja distorsión a altos niveles de SPL, con manejo de potencia de 1000 W continuos (4000 W pico) y una sensibilidad de 100 dB. Su caja de madera contrachapada reforzada con acero asegura durabilidad. Ofrece un SPL máximo de 136 dB y una respuesta de frecuencia de 28 Hz a 200 kHz.</t>
  </si>
  <si>
    <t>5.9.3</t>
  </si>
  <si>
    <t>Suministro e instalación de Cabina para sistema Array 90x6</t>
  </si>
  <si>
    <t>Altavoz de alto rendimiento con dos elementos de 8”, diseñado para arreglos lineales con cobertura 90º x 6º en instalaciones fijas. Proporciona baja distorsión y alta salida SPL, con manejo de potencia de 350 W continuos (1400 W pico) y una sensibilidad de 104 dB. Su construcción en madera contrachapada de abedul garantiza durabilidad y resistencia en entornos exigentes. Ofrece un SPL máximo de 135 dB y una respuesta de frecuencia de 45 Hz a 20 kHz, adecuado para aplicaciones que requieren un sonido claro y potente en un formato compacto.</t>
  </si>
  <si>
    <t>5.9.4</t>
  </si>
  <si>
    <t>Suministro e instalación de Cabina para sistema Array 90x20</t>
  </si>
  <si>
    <t>Altavoz de alto rendimiento con dos elementos de 8” con cobertura 90º x20º, diseñado para arreglos lineales en instalaciones fijas. Proporciona baja distorsión y alta salida SPL, con manejo de potencia de 350 W continuos (1400 W pico) y una sensibilidad de 104 dB. Construido en madera contrachapada de abedul, garantiza durabilidad en aplicaciones de uso intensivo. Ofrece un SPL máximo de 135 dB y una respuesta de frecuencia de 45 Hz a 20 kHz, adecuado para lograr un sonido nítido y uniforme en configuraciones de instalación fija.</t>
  </si>
  <si>
    <t>5.9.5</t>
  </si>
  <si>
    <t>Suministro e instalación de Parlante pasivo tipo Relevo</t>
  </si>
  <si>
    <t>Altavoz de 2 vías diseñado para instalaciones fijas, con un transductor de compresión de diafragma de 2” y un driver de 12”. Ofrece una sensibilidad de 98 dB y un manejo de potencia de 500 W continuos (2000 W pico), con un SPL máximo de 131 dB. Su construcción en madera contrachapada de abedul resistente a la intemperie garantiza durabilidad, y cuenta con un recubrimiento EVCoat para protección adicional. Proporciona una respuesta de frecuencia de 49 Hz a 19 kHz y está disponible con patrones de cobertura de 120° x 60°. Ideal para aplicaciones en exteriores e interiores con protección IP44 e IP55 en versiones PI y FG.</t>
  </si>
  <si>
    <t>5.9.6</t>
  </si>
  <si>
    <t xml:space="preserve">Suministro e instalación de Amplificador para Array </t>
  </si>
  <si>
    <t>Amplificador DSP de alta potencia para instalaciones fijas, potencia hasta 1800 W por canal a 4 ohmios y un máximo de 3200 W a 2 ohmios. Debe Incorporar procesamiento de señal digital avanzado con tecnología FIR para un control preciso del sistema de altavoces. Incluir enfriamiento con ventiladores de 3 etapas y protección contra sobrecalentamiento, sobrecorriente y picos. Se requiere  construcción en clase H asegura un rendimiento acústico confiable y eficiente.</t>
  </si>
  <si>
    <t>5.9.7</t>
  </si>
  <si>
    <t xml:space="preserve">Suministro e instalación de Amplificador para Relevos </t>
  </si>
  <si>
    <t>Amplificador DSP de alta potencia, diseñado para instalaciones fijas, con capacidad de hasta 950 W por canal a 4 ohmios y 1600 W a 2 ohmios. Incorpora procesamiento de señal digital avanzado con tecnología FIR para un control preciso de los altavoces. Incluye ventiladores de enfriamiento de 3 etapas y protección contra sobrecalentamiento, sobrecorriente y picos. Su construcción en clase AB asegura un rendimiento acústico confiable.</t>
  </si>
  <si>
    <t>5.9.8</t>
  </si>
  <si>
    <t>Suministro e instalación de Bracket relevos</t>
  </si>
  <si>
    <t>Kit de montaje en pared/techo para parlante tipo relevo, incluye un soporte robusto y herrajes.</t>
  </si>
  <si>
    <t>6</t>
  </si>
  <si>
    <t>Varios</t>
  </si>
  <si>
    <t>Alfombra</t>
  </si>
  <si>
    <t>6.1.1</t>
  </si>
  <si>
    <t xml:space="preserve">Suministro e instalación de Suministro e instalación de Alfombra Cadiz </t>
  </si>
  <si>
    <t xml:space="preserve">Suministro e instalación de alfombra de referencia Cadiz. Incluye adhesivo y transporte a la obra </t>
  </si>
  <si>
    <t>6.2</t>
  </si>
  <si>
    <t>Silletería</t>
  </si>
  <si>
    <t>6.2.1</t>
  </si>
  <si>
    <t>Suministro e instalación de Instalación de Silletería</t>
  </si>
  <si>
    <t>Instalación de silletería.</t>
  </si>
  <si>
    <t>6.3</t>
  </si>
  <si>
    <t>Ajusto a los Diseños</t>
  </si>
  <si>
    <t>Ajusto a los DIseños</t>
  </si>
  <si>
    <t>Revision de los diseños propuestos en sito del proyecto y los ajustes que tengan lugar, realizado por personal calificado. Entregar diseño definitivo</t>
  </si>
  <si>
    <t>8</t>
  </si>
  <si>
    <t>VIDEO</t>
  </si>
  <si>
    <t>8.1</t>
  </si>
  <si>
    <t>Pantalla de proyección de gran formato</t>
  </si>
  <si>
    <t>8.1.1</t>
  </si>
  <si>
    <t>Suministro e instalación de Pantalla de proyección en PVC 13m x 6,4m</t>
  </si>
  <si>
    <t>Pantalla de proyección
• Material: PVC
• Peso: 510g/m2
• Grosor: 0.4mm
• Retardo a fuego: CLASS 1
• Tamaño: Ancho 13m Alto 6,4m
• Color frontal/ Posterior: Blanco / Blanco
• Terminado: Bordes blancos con ojales metálicos o cuerdas precocidas</t>
  </si>
  <si>
    <t>8.2</t>
  </si>
  <si>
    <t>Procesamiento y transmisión de video</t>
  </si>
  <si>
    <t>8.2.1</t>
  </si>
  <si>
    <t>Suministro e instalación de Transmisor de placa de pared HDMI a través de HDBaseT</t>
  </si>
  <si>
    <t>Resoluciones de video: Hasta 4K 60Hz 4:2:0 y 4k30 4:4:4
Resoluciones VESA: Hasta 2560x2048 (QSXGA)
Formatos/resoluciones HDR: 4k24 4:2:2 12 bits, 4k24 4:2:0 10 bits
Espacio de color: YUV (componente), RGB (CSC: Rec. 601, Rec. 709, BT2020, DCI, P3 D6500)
Submuestreo de croma: 4:4:4, 4:2:2, 4:2:0 Compatible
Color profundo Hasta 16 BIT (1080), hasta 12 bit (4K)
Audio:
Formatos de audio compatibles HDMI: Canales PCM 2.0, LPCM 5.1 y 7.1, Dolby Digital, DTS 5.1, Dolby Digital Plus, Dolby TrueHD, DTS-HD Master Audio, DTS-X, Dolby Atmos
Distancia:
Distancia 1080p: 100 m (330 pies) (con CAT 6a/7)
Distancia 4K y HDR: 70 m (230 pies) (con CAT 6a/7)
Otro:
Ancho de banda        10,2 Gbps
CEC        Sí
HDCP        HDCP 2.2 y anteriores
Puertos:
HDMI (Entrada)        Tipo A
HDBaseT (Salida al receptor)        RJ45</t>
  </si>
  <si>
    <t>8.2.2</t>
  </si>
  <si>
    <t>Suministro e instalación de Conmutador de matriz HDMI/HDBaseT 4x4 de 18 Gbps</t>
  </si>
  <si>
    <t>Conmutador matricial HDMI/HDBaseT 4x4. Incluye 4 entradas HDMI y 4 bloques de salida HDMI/HDBaseT. Cada bloque de salida tiene un puerto HDBaseT y HDMI reflejado.
Video:
Resoluciones de video        Hasta 4k 60 Hz 4:4:4
Resoluciones VESA        Hasta DCI 4k (4096x2160)
Formatos/resoluciones HDR        420, 422, 444 (10 y 12 colores profundos) HDR10, HDR10+, Dolby Vision, HLG 
Espacio de color        YUV (componente), RGB (CSC: Rec. 601, Rec. 709, BT2020, DCI, P3 D6500)
Escaladores (HDMI) por SALIDA Opcional        1080P a 4k (solo resoluciones, la velocidad de cuadros permanece igual)
Escaladores (HDBaseT) por SALIDA Opcional        4k a 1080P (solo resoluciones, la velocidad de cuadros permanece igual)
Audio:
Formatos de audio compatibles HDMI        PCM 2.0 canales, LPCM 5.1 y 7.1, Dolby Digital, DTS 5.1, Dolby Digital Plus, Dolby TrueHD, DTS-HD Master Audio, DTS-X, Dolby Atmos
Formatos de audio admitidos extraídos (TOSLINK)        PCM de 2,0 canales, LPCM de 6 canales, LPCM de 7 canales, Dolby Digital, Dolby Digital Plus
Formatos de audio admitidos extraídos (puerto de 2 canales)        PCM 2 canales (sin mezcla descendente)
Otro:
Ancho de banda HDMI        18 GBPS sin comprimir
Control:
Puertos        Red de área local, RS232, infrarrojos
Software para PC        Sí
Sistema operativo web LAN        SÍ
Puertos:
HDMI           Tipo A
HDBaseT        RJ45 con POH para receptores HDBaseT
Red local        RJ45 con interfaz web y control
Audio (Extraído Digitalmente)        Toslink
Audio (analógico extraído)        Bloque de terminales de 5 pines (equilibrado)
Recepción por infrarrojos        Estéreo de 3,5 mm (3 conductores)
RS232        Bloque de terminales de 3 pines</t>
  </si>
  <si>
    <t>8.2.3</t>
  </si>
  <si>
    <t>Suministro e instalación de Receptor HDBaseT de 70 M y 18 Gbps con fuente de alimentación</t>
  </si>
  <si>
    <t>Receptor HDBaseT de 70 M y 18 Gbps con fuente de alimentación
Video:
Resoluciones de video	Hasta 4K 60 Hz 4:4:4
Resoluciones VESA	Hasta DCI 4K (4096x2160)
Formatos/resoluciones HDR	420, 422, 444 (10 y 12 colores profundos)          
HDR10, HDR10+, Dolby Vision (24/30 fotogramas), HLG, Dolby Vision
Espacio de color	YUV (componente), RGB 
(CSC: Rec. 601, Rec. 709, BT2020, DCI, P3 D6500)
Submuestreo de croma	4:4:4, 4:2:2, 4:2:0 Compatible
Color profundo	Hasta 16 bits (1080), hasta 12 bits (4K)
Audio:
Formatos de audio compatibles HDMI	Canales PCM 2.0, LPCM 5.1 y 7.1, Dolby Digital, DTS 5.1, Dolby Digital Plus, Dolby TrueHD, DTS-HD Master Audio, DTS-X, Dolby Atmos
Formatos de audio admitidos extraídos (puerto de 2 canales)	PCM 2 canales (sin mezcla descendente)
Distancia:
Distancia HDBaseT (CAT) (4K)	70 metros/230 pies (Cat 6a)
Distancia HDBaseT (CAT) (Full HD)	100 metros/330 pies (Cat 6a)
Entrada/salida HDMI (4K60 4:4:4)	Hasta 50 pies (usando Bullet Train HDMI)
Entrada/salida HDMI (con cable AOC) (4K60 4:4:4)	Hasta 130 pies (utilizando el AOC del tren bala)
Otro:
Ancho de banda	18 Gbps (con TIC)
HDCP	HDCP 2.3 y anteriores
Puertos:
HDMI 	Tipo A
HDBaseT	RJ45 con PoH para receptores HDBaseT
Audio (analógico extraído)	Bloque de terminales de 3 pines (no balanceado)
transmisión IR	Mono de 3,5 mm (2 conductores)
Recepción por infrarrojos 	Estéreo de 3,5 mm (3 conductores)
RS-232 	Bloque de terminales de 3 pines
Enegía  	Bloque de terminales de 2 pines</t>
  </si>
  <si>
    <t>8.2.4</t>
  </si>
  <si>
    <t>Suministro e instalación de Cable DigitalMedia 8G plenum, carrete de 500 pies</t>
  </si>
  <si>
    <t xml:space="preserve">Cable de par trenzado blindado CAT5e de rendimiento ultra alto diseñado para brindar un rendimiento óptimo para el cableado de sistemas DigitalMedia 8G y/o HDBaseT
Características:
CAT5e blindado de ultra alto rendimiento de 350 MHz (F/UTP)
Optimizado para aplicaciones de redes de datos Ethernet y AV digitales de alta definición
</t>
  </si>
  <si>
    <t>8.2.5</t>
  </si>
  <si>
    <t>Suministro e instalación de Cable SDI</t>
  </si>
  <si>
    <t>Cable tipo Belden 1855A Sub Miniature Video Coax 23 AWG Black</t>
  </si>
  <si>
    <t>8.2.6</t>
  </si>
  <si>
    <t>Suministro e instalación de Cable UTP CAT 6 AWG23 para uso de interior</t>
  </si>
  <si>
    <t>8.3</t>
  </si>
  <si>
    <t>Sistema de proyección de video LED</t>
  </si>
  <si>
    <t>8.3.1</t>
  </si>
  <si>
    <t>Suministro e instalación de Proyector LED de 8,500 Lumens con lente intercambiable</t>
  </si>
  <si>
    <t>Sistema de proyección 3LCD de alta apertura,
tecnología de 3 chips
Método de proyección Montaje frontal / trasero / techo
Método de conducción Matriz activa TFT de polisilicio
Número de píxeles 2.304.000 puntos (1920 x 1200) x 3
chips
Entrada de señal Resolución de pantalla máxima: 4096 x
2160 (cambio de tamaño de la pantalla) Resolución de
pantalla: 1920 x 1200 píxeles
Resolución nativa WUXGA con mejora 4K1 (1920 x 1200 x2)
Resolución en pantalla WUXGA con mejora 4K1
 / 4,6
millones de píxeles1
Relación de aspecto compatible con 4:3, 16:9, 16:10
Disposición de píxeles Rayas cruzadas
Brillo de color3
 Emisión de luz en color: 8,500 lúmenes
Brillo blanco3
 Emisión de luz blanca: 8,500 lúmenes
Relación de contraste 2,500,000: 1 (Contraste dinámico:
Activado)
Uniformidad de brillo (típica) 85%
Reproducción de color Hasta 1.070 millones de colores
Corrección trapezoidal
Vertical: ± 45 grados;
Horizontal: ± 30 grados
Tecnología de iluminación Fósforo láser</t>
  </si>
  <si>
    <t>8.3.2</t>
  </si>
  <si>
    <t>Suministro e instalación de Lente de tiro ultracorto</t>
  </si>
  <si>
    <t>Tipo: Motorizado (enfoque/distorsión)
Número F: 1.9
Longitud Focal: 8 mm
Conector: 24 pines
Tamaño de Pantalla (Distancia Proyectada): 100" a 1000"
Relación de Proyección: 0.35
Rango de Desplazamiento del Lente:
Vertical: +45% a +70% (Centro H) (Motorizado)
Horizontal: -15% a +15% (Centro V) (Motorizado)</t>
  </si>
  <si>
    <t>8.3.3</t>
  </si>
  <si>
    <t>Suministro e instalación de Soporte para proyector en escenario</t>
  </si>
  <si>
    <t>Soporte para proyector con base , de estructura tubular cuadrada  de doble línea con flanches platinas de sujeción a los extremos y agujeros para pernos ensamblable en varios cuerpos, pintado de negro en pintura electroestática y soporte para proyector grande</t>
  </si>
  <si>
    <t>TOTAL DEFINITIVO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</si>
</sst>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_-;_-@_-"/>
    <numFmt numFmtId="165" formatCode="d\.m"/>
  </numFmts>
  <fonts count="8" x14ac:knownFonts="1"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  <fill>
      <patternFill patternType="solid">
        <fgColor rgb="FFB7B7B7"/>
        <bgColor rgb="FFB7B7B7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3" fillId="2" borderId="2" xfId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164" fontId="3" fillId="3" borderId="3" xfId="1" applyFont="1" applyFill="1" applyBorder="1" applyAlignment="1">
      <alignment vertical="center"/>
    </xf>
    <xf numFmtId="165" fontId="5" fillId="4" borderId="2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164" fontId="6" fillId="4" borderId="9" xfId="1" applyFont="1" applyFill="1" applyBorder="1" applyAlignment="1">
      <alignment vertical="center"/>
    </xf>
    <xf numFmtId="164" fontId="5" fillId="4" borderId="9" xfId="1" applyFont="1" applyFill="1" applyBorder="1" applyAlignment="1">
      <alignment vertical="center"/>
    </xf>
    <xf numFmtId="165" fontId="6" fillId="0" borderId="4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164" fontId="6" fillId="0" borderId="9" xfId="1" applyFont="1" applyBorder="1" applyAlignment="1">
      <alignment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64" fontId="3" fillId="3" borderId="9" xfId="1" applyFont="1" applyFill="1" applyBorder="1" applyAlignment="1">
      <alignment vertical="center"/>
    </xf>
    <xf numFmtId="49" fontId="5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0" borderId="12" xfId="1" applyFont="1" applyBorder="1" applyAlignment="1">
      <alignment vertical="center"/>
    </xf>
    <xf numFmtId="0" fontId="6" fillId="0" borderId="9" xfId="0" applyFont="1" applyBorder="1"/>
    <xf numFmtId="49" fontId="3" fillId="3" borderId="2" xfId="0" applyNumberFormat="1" applyFont="1" applyFill="1" applyBorder="1" applyAlignment="1">
      <alignment horizontal="center" vertical="center" wrapText="1"/>
    </xf>
    <xf numFmtId="164" fontId="3" fillId="3" borderId="2" xfId="1" applyFont="1" applyFill="1" applyBorder="1" applyAlignment="1">
      <alignment vertical="center"/>
    </xf>
    <xf numFmtId="164" fontId="5" fillId="4" borderId="2" xfId="1" applyFont="1" applyFill="1" applyBorder="1" applyAlignment="1">
      <alignment vertical="center"/>
    </xf>
    <xf numFmtId="164" fontId="6" fillId="0" borderId="2" xfId="1" applyFont="1" applyBorder="1" applyAlignment="1">
      <alignment vertical="center"/>
    </xf>
    <xf numFmtId="164" fontId="6" fillId="0" borderId="3" xfId="1" applyFont="1" applyBorder="1" applyAlignment="1">
      <alignment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5" fillId="0" borderId="9" xfId="1" applyFont="1" applyBorder="1" applyAlignment="1">
      <alignment vertical="center"/>
    </xf>
    <xf numFmtId="9" fontId="6" fillId="0" borderId="9" xfId="2" applyFont="1" applyBorder="1" applyAlignment="1">
      <alignment vertical="center"/>
    </xf>
    <xf numFmtId="9" fontId="6" fillId="0" borderId="9" xfId="1" applyNumberFormat="1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164" fontId="6" fillId="0" borderId="0" xfId="1" applyFont="1" applyBorder="1" applyAlignment="1">
      <alignment vertical="center"/>
    </xf>
    <xf numFmtId="164" fontId="3" fillId="3" borderId="13" xfId="1" applyFont="1" applyFill="1" applyBorder="1" applyAlignment="1">
      <alignment vertical="center"/>
    </xf>
    <xf numFmtId="165" fontId="6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164" fontId="6" fillId="4" borderId="2" xfId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164" fontId="6" fillId="5" borderId="9" xfId="1" applyFont="1" applyFill="1" applyBorder="1" applyAlignment="1">
      <alignment vertical="center"/>
    </xf>
    <xf numFmtId="164" fontId="6" fillId="5" borderId="2" xfId="1" applyFont="1" applyFill="1" applyBorder="1" applyAlignment="1">
      <alignment vertical="center"/>
    </xf>
    <xf numFmtId="49" fontId="4" fillId="3" borderId="9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164" fontId="6" fillId="4" borderId="4" xfId="1" applyFont="1" applyFill="1" applyBorder="1" applyAlignment="1">
      <alignment horizontal="center" vertical="center"/>
    </xf>
    <xf numFmtId="164" fontId="5" fillId="4" borderId="10" xfId="1" applyFont="1" applyFill="1" applyBorder="1" applyAlignment="1">
      <alignment vertical="center"/>
    </xf>
    <xf numFmtId="164" fontId="6" fillId="0" borderId="10" xfId="1" applyFont="1" applyBorder="1" applyAlignment="1">
      <alignment vertical="center"/>
    </xf>
    <xf numFmtId="49" fontId="3" fillId="3" borderId="9" xfId="0" applyNumberFormat="1" applyFont="1" applyFill="1" applyBorder="1" applyAlignment="1">
      <alignment horizontal="center" vertical="center" wrapText="1"/>
    </xf>
    <xf numFmtId="164" fontId="6" fillId="4" borderId="9" xfId="1" applyFont="1" applyFill="1" applyBorder="1" applyAlignment="1">
      <alignment horizontal="center" vertical="center"/>
    </xf>
    <xf numFmtId="164" fontId="0" fillId="0" borderId="0" xfId="1" applyFont="1"/>
    <xf numFmtId="164" fontId="2" fillId="0" borderId="9" xfId="1" applyFont="1" applyBorder="1"/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5" fillId="4" borderId="4" xfId="0" applyFont="1" applyFill="1" applyBorder="1" applyAlignment="1">
      <alignment vertical="center" wrapText="1"/>
    </xf>
    <xf numFmtId="0" fontId="7" fillId="0" borderId="10" xfId="0" applyFont="1" applyBorder="1"/>
    <xf numFmtId="0" fontId="5" fillId="4" borderId="9" xfId="0" applyFont="1" applyFill="1" applyBorder="1" applyAlignment="1">
      <alignment vertical="center" wrapText="1"/>
    </xf>
    <xf numFmtId="0" fontId="7" fillId="0" borderId="9" xfId="0" applyFont="1" applyBorder="1"/>
    <xf numFmtId="0" fontId="5" fillId="4" borderId="14" xfId="0" applyFont="1" applyFill="1" applyBorder="1" applyAlignment="1">
      <alignment vertical="center" wrapText="1"/>
    </xf>
    <xf numFmtId="0" fontId="7" fillId="0" borderId="1" xfId="0" applyFont="1" applyBorder="1"/>
    <xf numFmtId="164" fontId="2" fillId="0" borderId="1" xfId="1" applyFont="1" applyBorder="1" applyAlignment="1">
      <alignment horizontal="center"/>
    </xf>
    <xf numFmtId="164" fontId="0" fillId="0" borderId="0" xfId="0" applyNumberFormat="1"/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arloshernandez/Desktop/DOTACION%20TEATRO/PRESUPUESTO%20BELLAS%20ARTES%20(OFICIAL)%202.xlsx" TargetMode="External"/><Relationship Id="rId1" Type="http://schemas.openxmlformats.org/officeDocument/2006/relationships/externalLinkPath" Target="/Users/carloshernandez/Desktop/DOTACION%20TEATRO/PRESUPUESTO%20BELLAS%20ARTES%20(OFICIAL)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Resumen"/>
      <sheetName val="1. Acústica"/>
      <sheetName val="2. Iluminación de trabajo"/>
      <sheetName val="3. Iluminación Escénica"/>
      <sheetName val="4. Mecánica Teatral"/>
      <sheetName val="5. Sonido"/>
      <sheetName val="6. Varios"/>
      <sheetName val="7. Vestimenta Teatral"/>
      <sheetName val="8. Vid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1EAB9-C5C5-8142-B2FC-08367EAF437F}">
  <sheetPr>
    <tabColor rgb="FF93C47D"/>
  </sheetPr>
  <dimension ref="A1:K156"/>
  <sheetViews>
    <sheetView tabSelected="1" topLeftCell="A33" workbookViewId="0">
      <selection activeCell="J48" sqref="J48"/>
    </sheetView>
  </sheetViews>
  <sheetFormatPr baseColWidth="10" defaultRowHeight="14" x14ac:dyDescent="0.2"/>
  <cols>
    <col min="1" max="1" width="6.19921875" bestFit="1" customWidth="1"/>
    <col min="2" max="2" width="30.3984375" customWidth="1"/>
    <col min="3" max="3" width="89.19921875" customWidth="1"/>
    <col min="4" max="4" width="10" bestFit="1" customWidth="1"/>
    <col min="5" max="5" width="8.19921875" bestFit="1" customWidth="1"/>
    <col min="6" max="6" width="16" style="79" bestFit="1" customWidth="1"/>
    <col min="7" max="7" width="17.59765625" style="79" bestFit="1" customWidth="1"/>
    <col min="11" max="11" width="11.796875" bestFit="1" customWidth="1"/>
  </cols>
  <sheetData>
    <row r="1" spans="1:7" x14ac:dyDescent="0.2">
      <c r="F1" s="90" t="s">
        <v>0</v>
      </c>
      <c r="G1" s="90"/>
    </row>
    <row r="2" spans="1:7" ht="15" x14ac:dyDescent="0.2">
      <c r="A2" s="1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spans="1:7" ht="15" x14ac:dyDescent="0.2">
      <c r="A3" s="5">
        <v>1</v>
      </c>
      <c r="B3" s="6" t="s">
        <v>8</v>
      </c>
      <c r="C3" s="7"/>
      <c r="D3" s="8"/>
      <c r="E3" s="8"/>
      <c r="F3" s="9"/>
      <c r="G3" s="9">
        <f>G4+G12</f>
        <v>1079147843.5322711</v>
      </c>
    </row>
    <row r="4" spans="1:7" x14ac:dyDescent="0.2">
      <c r="A4" s="10">
        <v>45292</v>
      </c>
      <c r="B4" s="11" t="e">
        <f>#REF!</f>
        <v>#REF!</v>
      </c>
      <c r="C4" s="12"/>
      <c r="D4" s="13">
        <v>1</v>
      </c>
      <c r="E4" s="13" t="s">
        <v>9</v>
      </c>
      <c r="F4" s="14"/>
      <c r="G4" s="15">
        <f>SUM(G5:G11)</f>
        <v>788423777.33877754</v>
      </c>
    </row>
    <row r="5" spans="1:7" ht="45" x14ac:dyDescent="0.2">
      <c r="A5" s="16" t="s">
        <v>10</v>
      </c>
      <c r="B5" s="17" t="s">
        <v>11</v>
      </c>
      <c r="C5" s="17" t="s">
        <v>12</v>
      </c>
      <c r="D5" s="18">
        <v>148</v>
      </c>
      <c r="E5" s="18" t="s">
        <v>13</v>
      </c>
      <c r="F5" s="19">
        <v>1459503.0623658819</v>
      </c>
      <c r="G5" s="19">
        <f t="shared" ref="G5:G11" si="0">F5*D5</f>
        <v>216006453.23015052</v>
      </c>
    </row>
    <row r="6" spans="1:7" ht="45" x14ac:dyDescent="0.2">
      <c r="A6" s="16" t="s">
        <v>14</v>
      </c>
      <c r="B6" s="17" t="s">
        <v>15</v>
      </c>
      <c r="C6" s="17" t="s">
        <v>16</v>
      </c>
      <c r="D6" s="18">
        <v>40</v>
      </c>
      <c r="E6" s="18" t="s">
        <v>17</v>
      </c>
      <c r="F6" s="19">
        <v>4350352.4178795768</v>
      </c>
      <c r="G6" s="19">
        <f t="shared" si="0"/>
        <v>174014096.71518308</v>
      </c>
    </row>
    <row r="7" spans="1:7" ht="30" x14ac:dyDescent="0.2">
      <c r="A7" s="16" t="s">
        <v>18</v>
      </c>
      <c r="B7" s="17" t="s">
        <v>19</v>
      </c>
      <c r="C7" s="17" t="s">
        <v>20</v>
      </c>
      <c r="D7" s="18">
        <v>150</v>
      </c>
      <c r="E7" s="18" t="s">
        <v>13</v>
      </c>
      <c r="F7" s="19">
        <v>970677.9907846523</v>
      </c>
      <c r="G7" s="19">
        <f t="shared" si="0"/>
        <v>145601698.61769783</v>
      </c>
    </row>
    <row r="8" spans="1:7" ht="30" x14ac:dyDescent="0.2">
      <c r="A8" s="16" t="s">
        <v>21</v>
      </c>
      <c r="B8" s="17" t="s">
        <v>22</v>
      </c>
      <c r="C8" s="17" t="s">
        <v>23</v>
      </c>
      <c r="D8" s="18">
        <v>104</v>
      </c>
      <c r="E8" s="18" t="s">
        <v>13</v>
      </c>
      <c r="F8" s="19">
        <v>812631.67683724873</v>
      </c>
      <c r="G8" s="19">
        <f t="shared" si="0"/>
        <v>84513694.391073868</v>
      </c>
    </row>
    <row r="9" spans="1:7" ht="45" x14ac:dyDescent="0.2">
      <c r="A9" s="16" t="s">
        <v>24</v>
      </c>
      <c r="B9" s="17" t="s">
        <v>25</v>
      </c>
      <c r="C9" s="17" t="s">
        <v>26</v>
      </c>
      <c r="D9" s="18">
        <v>62</v>
      </c>
      <c r="E9" s="18" t="s">
        <v>13</v>
      </c>
      <c r="F9" s="19">
        <v>1552469.2710124569</v>
      </c>
      <c r="G9" s="19">
        <f t="shared" si="0"/>
        <v>96253094.802772328</v>
      </c>
    </row>
    <row r="10" spans="1:7" ht="30" x14ac:dyDescent="0.2">
      <c r="A10" s="16" t="s">
        <v>27</v>
      </c>
      <c r="B10" s="17" t="s">
        <v>28</v>
      </c>
      <c r="C10" s="17" t="s">
        <v>12</v>
      </c>
      <c r="D10" s="18">
        <v>42</v>
      </c>
      <c r="E10" s="18" t="s">
        <v>13</v>
      </c>
      <c r="F10" s="19">
        <v>794692.54429938155</v>
      </c>
      <c r="G10" s="19">
        <f t="shared" si="0"/>
        <v>33377086.860574026</v>
      </c>
    </row>
    <row r="11" spans="1:7" ht="45" x14ac:dyDescent="0.2">
      <c r="A11" s="16" t="s">
        <v>29</v>
      </c>
      <c r="B11" s="17" t="s">
        <v>30</v>
      </c>
      <c r="C11" s="17" t="s">
        <v>31</v>
      </c>
      <c r="D11" s="18">
        <v>52</v>
      </c>
      <c r="E11" s="18" t="s">
        <v>13</v>
      </c>
      <c r="F11" s="19">
        <v>743416.39848703728</v>
      </c>
      <c r="G11" s="19">
        <f t="shared" si="0"/>
        <v>38657652.721325941</v>
      </c>
    </row>
    <row r="12" spans="1:7" ht="15" x14ac:dyDescent="0.2">
      <c r="A12" s="20">
        <v>45323</v>
      </c>
      <c r="B12" s="21" t="s">
        <v>32</v>
      </c>
      <c r="C12" s="22"/>
      <c r="D12" s="13">
        <v>1</v>
      </c>
      <c r="E12" s="13" t="s">
        <v>9</v>
      </c>
      <c r="F12" s="15">
        <v>0</v>
      </c>
      <c r="G12" s="15">
        <f>SUM(G13:G14)</f>
        <v>290724066.1934936</v>
      </c>
    </row>
    <row r="13" spans="1:7" ht="135" x14ac:dyDescent="0.2">
      <c r="A13" s="16" t="s">
        <v>33</v>
      </c>
      <c r="B13" s="17" t="s">
        <v>34</v>
      </c>
      <c r="C13" s="17" t="s">
        <v>35</v>
      </c>
      <c r="D13" s="18">
        <v>2</v>
      </c>
      <c r="E13" s="18" t="s">
        <v>17</v>
      </c>
      <c r="F13" s="19">
        <v>22359431.118747611</v>
      </c>
      <c r="G13" s="19">
        <f>F13*D13</f>
        <v>44718862.237495221</v>
      </c>
    </row>
    <row r="14" spans="1:7" ht="45" x14ac:dyDescent="0.2">
      <c r="A14" s="16" t="s">
        <v>36</v>
      </c>
      <c r="B14" s="17" t="s">
        <v>37</v>
      </c>
      <c r="C14" s="17" t="s">
        <v>38</v>
      </c>
      <c r="D14" s="18">
        <v>409</v>
      </c>
      <c r="E14" s="18" t="s">
        <v>13</v>
      </c>
      <c r="F14" s="19">
        <v>601479.7162738347</v>
      </c>
      <c r="G14" s="19">
        <f>F14*D14</f>
        <v>246005203.95599839</v>
      </c>
    </row>
    <row r="15" spans="1:7" ht="15" x14ac:dyDescent="0.2">
      <c r="A15" s="23" t="s">
        <v>39</v>
      </c>
      <c r="B15" s="24" t="s">
        <v>40</v>
      </c>
      <c r="C15" s="25"/>
      <c r="D15" s="26"/>
      <c r="E15" s="5"/>
      <c r="F15" s="27">
        <v>0</v>
      </c>
      <c r="G15" s="27">
        <f>G16</f>
        <v>1189670126.0022907</v>
      </c>
    </row>
    <row r="16" spans="1:7" x14ac:dyDescent="0.2">
      <c r="A16" s="28" t="s">
        <v>41</v>
      </c>
      <c r="B16" s="84" t="s">
        <v>42</v>
      </c>
      <c r="C16" s="85"/>
      <c r="D16" s="29">
        <v>1</v>
      </c>
      <c r="E16" s="30" t="s">
        <v>9</v>
      </c>
      <c r="F16" s="15">
        <v>0</v>
      </c>
      <c r="G16" s="15">
        <f>SUM(G17:G26)</f>
        <v>1189670126.0022907</v>
      </c>
    </row>
    <row r="17" spans="1:7" ht="135" x14ac:dyDescent="0.2">
      <c r="A17" s="31" t="s">
        <v>43</v>
      </c>
      <c r="B17" s="32" t="s">
        <v>44</v>
      </c>
      <c r="C17" s="33" t="s">
        <v>45</v>
      </c>
      <c r="D17" s="34">
        <v>11</v>
      </c>
      <c r="E17" s="35" t="s">
        <v>9</v>
      </c>
      <c r="F17" s="19">
        <v>43923676.975945011</v>
      </c>
      <c r="G17" s="19">
        <f t="shared" ref="G17:G26" si="1">D17*F17</f>
        <v>483160446.73539513</v>
      </c>
    </row>
    <row r="18" spans="1:7" ht="105" x14ac:dyDescent="0.2">
      <c r="A18" s="31" t="s">
        <v>46</v>
      </c>
      <c r="B18" s="32" t="s">
        <v>47</v>
      </c>
      <c r="C18" s="33" t="s">
        <v>48</v>
      </c>
      <c r="D18" s="34">
        <v>11</v>
      </c>
      <c r="E18" s="35" t="s">
        <v>9</v>
      </c>
      <c r="F18" s="19">
        <v>17418982.817869414</v>
      </c>
      <c r="G18" s="19">
        <f t="shared" si="1"/>
        <v>191608810.99656355</v>
      </c>
    </row>
    <row r="19" spans="1:7" ht="120" x14ac:dyDescent="0.2">
      <c r="A19" s="31" t="s">
        <v>49</v>
      </c>
      <c r="B19" s="32" t="s">
        <v>50</v>
      </c>
      <c r="C19" s="33" t="s">
        <v>51</v>
      </c>
      <c r="D19" s="34">
        <v>6</v>
      </c>
      <c r="E19" s="35" t="s">
        <v>9</v>
      </c>
      <c r="F19" s="19">
        <v>12212516.991218019</v>
      </c>
      <c r="G19" s="19">
        <f t="shared" si="1"/>
        <v>73275101.947308123</v>
      </c>
    </row>
    <row r="20" spans="1:7" ht="120" x14ac:dyDescent="0.2">
      <c r="A20" s="31" t="s">
        <v>52</v>
      </c>
      <c r="B20" s="32" t="s">
        <v>53</v>
      </c>
      <c r="C20" s="33" t="s">
        <v>54</v>
      </c>
      <c r="D20" s="34">
        <v>1</v>
      </c>
      <c r="E20" s="35" t="s">
        <v>9</v>
      </c>
      <c r="F20" s="19">
        <v>89874761.359297425</v>
      </c>
      <c r="G20" s="19">
        <f t="shared" si="1"/>
        <v>89874761.359297425</v>
      </c>
    </row>
    <row r="21" spans="1:7" ht="105" x14ac:dyDescent="0.2">
      <c r="A21" s="31" t="s">
        <v>55</v>
      </c>
      <c r="B21" s="32" t="s">
        <v>56</v>
      </c>
      <c r="C21" s="33" t="s">
        <v>57</v>
      </c>
      <c r="D21" s="34">
        <v>1</v>
      </c>
      <c r="E21" s="35" t="s">
        <v>9</v>
      </c>
      <c r="F21" s="19">
        <v>91964872.08858341</v>
      </c>
      <c r="G21" s="19">
        <f t="shared" si="1"/>
        <v>91964872.08858341</v>
      </c>
    </row>
    <row r="22" spans="1:7" ht="90" x14ac:dyDescent="0.2">
      <c r="A22" s="31" t="s">
        <v>58</v>
      </c>
      <c r="B22" s="32" t="s">
        <v>59</v>
      </c>
      <c r="C22" s="33" t="s">
        <v>60</v>
      </c>
      <c r="D22" s="34">
        <v>7</v>
      </c>
      <c r="E22" s="35" t="s">
        <v>9</v>
      </c>
      <c r="F22" s="19">
        <v>17387631.156930126</v>
      </c>
      <c r="G22" s="19">
        <f t="shared" si="1"/>
        <v>121713418.09851089</v>
      </c>
    </row>
    <row r="23" spans="1:7" ht="90" x14ac:dyDescent="0.2">
      <c r="A23" s="31" t="s">
        <v>61</v>
      </c>
      <c r="B23" s="32" t="s">
        <v>62</v>
      </c>
      <c r="C23" s="33" t="s">
        <v>63</v>
      </c>
      <c r="D23" s="34">
        <v>6</v>
      </c>
      <c r="E23" s="35" t="s">
        <v>9</v>
      </c>
      <c r="F23" s="19">
        <v>8575724.322260404</v>
      </c>
      <c r="G23" s="19">
        <f t="shared" si="1"/>
        <v>51454345.933562428</v>
      </c>
    </row>
    <row r="24" spans="1:7" ht="90" x14ac:dyDescent="0.2">
      <c r="A24" s="31" t="s">
        <v>64</v>
      </c>
      <c r="B24" s="36" t="s">
        <v>65</v>
      </c>
      <c r="C24" s="37" t="s">
        <v>66</v>
      </c>
      <c r="D24" s="38">
        <v>2</v>
      </c>
      <c r="E24" s="39" t="s">
        <v>9</v>
      </c>
      <c r="F24" s="40">
        <v>8283108.8201603657</v>
      </c>
      <c r="G24" s="40">
        <f t="shared" si="1"/>
        <v>16566217.640320731</v>
      </c>
    </row>
    <row r="25" spans="1:7" ht="90" x14ac:dyDescent="0.2">
      <c r="A25" s="31" t="s">
        <v>67</v>
      </c>
      <c r="B25" s="41" t="s">
        <v>68</v>
      </c>
      <c r="C25" s="37" t="s">
        <v>69</v>
      </c>
      <c r="D25" s="18">
        <v>4</v>
      </c>
      <c r="E25" s="18" t="s">
        <v>9</v>
      </c>
      <c r="F25" s="19">
        <v>5160483.3906071009</v>
      </c>
      <c r="G25" s="19">
        <f t="shared" si="1"/>
        <v>20641933.562428404</v>
      </c>
    </row>
    <row r="26" spans="1:7" ht="135" x14ac:dyDescent="0.2">
      <c r="A26" s="31" t="s">
        <v>70</v>
      </c>
      <c r="B26" s="41" t="s">
        <v>71</v>
      </c>
      <c r="C26" s="17" t="s">
        <v>72</v>
      </c>
      <c r="D26" s="18">
        <v>2</v>
      </c>
      <c r="E26" s="18" t="s">
        <v>9</v>
      </c>
      <c r="F26" s="19">
        <v>24705108.820160363</v>
      </c>
      <c r="G26" s="19">
        <f t="shared" si="1"/>
        <v>49410217.640320726</v>
      </c>
    </row>
    <row r="27" spans="1:7" ht="15" x14ac:dyDescent="0.2">
      <c r="A27" s="42" t="s">
        <v>73</v>
      </c>
      <c r="B27" s="24" t="s">
        <v>74</v>
      </c>
      <c r="C27" s="25"/>
      <c r="D27" s="26"/>
      <c r="E27" s="26"/>
      <c r="F27" s="43">
        <v>0</v>
      </c>
      <c r="G27" s="43">
        <f>G28</f>
        <v>169229995.41809848</v>
      </c>
    </row>
    <row r="28" spans="1:7" x14ac:dyDescent="0.2">
      <c r="A28" s="28" t="s">
        <v>75</v>
      </c>
      <c r="B28" s="84" t="s">
        <v>76</v>
      </c>
      <c r="C28" s="85"/>
      <c r="D28" s="29">
        <v>1</v>
      </c>
      <c r="E28" s="29" t="s">
        <v>9</v>
      </c>
      <c r="F28" s="44">
        <v>0</v>
      </c>
      <c r="G28" s="44">
        <f>SUM(G29:G33)</f>
        <v>169229995.41809848</v>
      </c>
    </row>
    <row r="29" spans="1:7" ht="120" x14ac:dyDescent="0.2">
      <c r="A29" s="31" t="s">
        <v>77</v>
      </c>
      <c r="B29" s="32" t="s">
        <v>78</v>
      </c>
      <c r="C29" s="33" t="s">
        <v>79</v>
      </c>
      <c r="D29" s="34">
        <v>1</v>
      </c>
      <c r="E29" s="34" t="s">
        <v>17</v>
      </c>
      <c r="F29" s="19">
        <v>49661030.92783504</v>
      </c>
      <c r="G29" s="45">
        <f>D29*F29</f>
        <v>49661030.92783504</v>
      </c>
    </row>
    <row r="30" spans="1:7" ht="105" x14ac:dyDescent="0.2">
      <c r="A30" s="31" t="s">
        <v>80</v>
      </c>
      <c r="B30" s="32" t="s">
        <v>81</v>
      </c>
      <c r="C30" s="33" t="s">
        <v>82</v>
      </c>
      <c r="D30" s="34">
        <v>1</v>
      </c>
      <c r="E30" s="34" t="s">
        <v>17</v>
      </c>
      <c r="F30" s="19">
        <v>26490063.382970598</v>
      </c>
      <c r="G30" s="45">
        <f>D30*F30</f>
        <v>26490063.382970598</v>
      </c>
    </row>
    <row r="31" spans="1:7" ht="120" x14ac:dyDescent="0.2">
      <c r="A31" s="31" t="s">
        <v>83</v>
      </c>
      <c r="B31" s="32" t="s">
        <v>84</v>
      </c>
      <c r="C31" s="33" t="s">
        <v>85</v>
      </c>
      <c r="D31" s="34">
        <v>1</v>
      </c>
      <c r="E31" s="34" t="s">
        <v>17</v>
      </c>
      <c r="F31" s="19">
        <v>13913867.124856815</v>
      </c>
      <c r="G31" s="45">
        <f>D31*F31</f>
        <v>13913867.124856815</v>
      </c>
    </row>
    <row r="32" spans="1:7" ht="120" x14ac:dyDescent="0.2">
      <c r="A32" s="31" t="s">
        <v>86</v>
      </c>
      <c r="B32" s="32" t="s">
        <v>87</v>
      </c>
      <c r="C32" s="33" t="s">
        <v>88</v>
      </c>
      <c r="D32" s="34">
        <v>4</v>
      </c>
      <c r="E32" s="34" t="s">
        <v>17</v>
      </c>
      <c r="F32" s="19">
        <v>9742006.1092019826</v>
      </c>
      <c r="G32" s="45">
        <f>D32*F32</f>
        <v>38968024.43680793</v>
      </c>
    </row>
    <row r="33" spans="1:11" ht="120" x14ac:dyDescent="0.2">
      <c r="A33" s="31" t="s">
        <v>89</v>
      </c>
      <c r="B33" s="32" t="s">
        <v>90</v>
      </c>
      <c r="C33" s="33" t="s">
        <v>91</v>
      </c>
      <c r="D33" s="38">
        <v>8</v>
      </c>
      <c r="E33" s="38" t="s">
        <v>17</v>
      </c>
      <c r="F33" s="40">
        <v>5024626.1932035116</v>
      </c>
      <c r="G33" s="46">
        <f>D33*F33</f>
        <v>40197009.545628093</v>
      </c>
    </row>
    <row r="34" spans="1:11" ht="13" customHeight="1" x14ac:dyDescent="0.2">
      <c r="A34" s="47"/>
      <c r="B34" s="48"/>
      <c r="C34" s="49"/>
      <c r="D34" s="82" t="s">
        <v>92</v>
      </c>
      <c r="E34" s="82"/>
      <c r="F34" s="82"/>
      <c r="G34" s="50">
        <f>SUM(G27,G15,G3)</f>
        <v>2438047964.9526606</v>
      </c>
    </row>
    <row r="35" spans="1:11" x14ac:dyDescent="0.2">
      <c r="A35" s="16"/>
      <c r="B35" s="49"/>
      <c r="C35" s="49"/>
      <c r="D35" s="81" t="s">
        <v>93</v>
      </c>
      <c r="E35" s="81"/>
      <c r="F35" s="51">
        <v>0.2</v>
      </c>
      <c r="G35" s="19">
        <f>$F$35*$G$34</f>
        <v>487609592.99053216</v>
      </c>
    </row>
    <row r="36" spans="1:11" x14ac:dyDescent="0.2">
      <c r="A36" s="16"/>
      <c r="B36" s="49"/>
      <c r="C36" s="49"/>
      <c r="D36" s="81" t="s">
        <v>94</v>
      </c>
      <c r="E36" s="81"/>
      <c r="F36" s="51">
        <v>0.05</v>
      </c>
      <c r="G36" s="19">
        <f>$F$36*$G$34</f>
        <v>121902398.24763304</v>
      </c>
    </row>
    <row r="37" spans="1:11" x14ac:dyDescent="0.2">
      <c r="A37" s="16"/>
      <c r="B37" s="49"/>
      <c r="C37" s="49"/>
      <c r="D37" s="81" t="s">
        <v>95</v>
      </c>
      <c r="E37" s="81"/>
      <c r="F37" s="51">
        <v>0.05</v>
      </c>
      <c r="G37" s="19">
        <f>$F$37*$G$34</f>
        <v>121902398.24763304</v>
      </c>
    </row>
    <row r="38" spans="1:11" x14ac:dyDescent="0.2">
      <c r="A38" s="16"/>
      <c r="B38" s="49"/>
      <c r="C38" s="49"/>
      <c r="D38" s="81" t="s">
        <v>96</v>
      </c>
      <c r="E38" s="81"/>
      <c r="F38" s="52">
        <v>0.19</v>
      </c>
      <c r="G38" s="19">
        <f>$F$38*$G$37</f>
        <v>23161455.66705028</v>
      </c>
    </row>
    <row r="39" spans="1:11" ht="13" customHeight="1" x14ac:dyDescent="0.2">
      <c r="A39" s="16"/>
      <c r="B39" s="49"/>
      <c r="C39" s="49"/>
      <c r="D39" s="82" t="s">
        <v>97</v>
      </c>
      <c r="E39" s="82"/>
      <c r="F39" s="82"/>
      <c r="G39" s="50">
        <f>SUM(G34:G38)</f>
        <v>3192623810.1055088</v>
      </c>
    </row>
    <row r="40" spans="1:11" x14ac:dyDescent="0.2">
      <c r="A40" s="16"/>
      <c r="B40" s="49"/>
      <c r="C40" s="49"/>
      <c r="D40" s="53"/>
      <c r="E40" s="53"/>
      <c r="F40" s="54"/>
      <c r="G40" s="54"/>
    </row>
    <row r="41" spans="1:11" x14ac:dyDescent="0.2">
      <c r="A41" s="16"/>
      <c r="B41" s="49"/>
      <c r="C41" s="49"/>
      <c r="D41" s="53"/>
      <c r="E41" s="53"/>
      <c r="F41" s="54"/>
      <c r="G41" s="54"/>
    </row>
    <row r="42" spans="1:11" x14ac:dyDescent="0.2">
      <c r="A42" s="16"/>
      <c r="B42" s="49"/>
      <c r="C42" s="49"/>
      <c r="D42" s="53"/>
      <c r="E42" s="53"/>
      <c r="F42" s="54"/>
      <c r="G42" s="54"/>
    </row>
    <row r="43" spans="1:11" ht="15" x14ac:dyDescent="0.2">
      <c r="A43" s="1" t="s">
        <v>1</v>
      </c>
      <c r="B43" s="2" t="s">
        <v>98</v>
      </c>
      <c r="C43" s="2" t="s">
        <v>3</v>
      </c>
      <c r="D43" s="3" t="s">
        <v>4</v>
      </c>
      <c r="E43" s="3" t="s">
        <v>5</v>
      </c>
      <c r="F43" s="4" t="s">
        <v>6</v>
      </c>
      <c r="G43" s="4" t="s">
        <v>7</v>
      </c>
    </row>
    <row r="44" spans="1:11" ht="15" x14ac:dyDescent="0.2">
      <c r="A44" s="5">
        <v>2</v>
      </c>
      <c r="B44" s="6" t="s">
        <v>99</v>
      </c>
      <c r="C44" s="7"/>
      <c r="D44" s="8"/>
      <c r="E44" s="8"/>
      <c r="F44" s="9"/>
      <c r="G44" s="55">
        <f>G45</f>
        <v>66667684.979999997</v>
      </c>
    </row>
    <row r="45" spans="1:11" x14ac:dyDescent="0.2">
      <c r="A45" s="10">
        <v>45293</v>
      </c>
      <c r="B45" s="88" t="s">
        <v>100</v>
      </c>
      <c r="C45" s="89"/>
      <c r="D45" s="13">
        <v>1</v>
      </c>
      <c r="E45" s="13" t="s">
        <v>9</v>
      </c>
      <c r="F45" s="14"/>
      <c r="G45" s="14">
        <f>SUM(G46:G48)</f>
        <v>66667684.979999997</v>
      </c>
    </row>
    <row r="46" spans="1:11" ht="45" x14ac:dyDescent="0.2">
      <c r="A46" s="56" t="s">
        <v>101</v>
      </c>
      <c r="B46" s="57" t="s">
        <v>102</v>
      </c>
      <c r="C46" s="57" t="s">
        <v>103</v>
      </c>
      <c r="D46" s="18">
        <v>2</v>
      </c>
      <c r="E46" s="18" t="s">
        <v>9</v>
      </c>
      <c r="F46" s="19">
        <v>265650</v>
      </c>
      <c r="G46" s="19">
        <f>D46*F46</f>
        <v>531300</v>
      </c>
    </row>
    <row r="47" spans="1:11" ht="45" x14ac:dyDescent="0.2">
      <c r="A47" s="56" t="s">
        <v>104</v>
      </c>
      <c r="B47" s="57" t="s">
        <v>105</v>
      </c>
      <c r="C47" s="57" t="s">
        <v>106</v>
      </c>
      <c r="D47" s="18">
        <v>45</v>
      </c>
      <c r="E47" s="18" t="s">
        <v>17</v>
      </c>
      <c r="F47" s="19">
        <v>1337194.4439999999</v>
      </c>
      <c r="G47" s="19">
        <f>D47*F47</f>
        <v>60173749.979999997</v>
      </c>
      <c r="K47" s="91"/>
    </row>
    <row r="48" spans="1:11" ht="90" x14ac:dyDescent="0.2">
      <c r="A48" s="56" t="s">
        <v>107</v>
      </c>
      <c r="B48" s="57" t="s">
        <v>108</v>
      </c>
      <c r="C48" s="57" t="s">
        <v>109</v>
      </c>
      <c r="D48" s="18">
        <v>3</v>
      </c>
      <c r="E48" s="18" t="s">
        <v>9</v>
      </c>
      <c r="F48" s="19">
        <v>1987545</v>
      </c>
      <c r="G48" s="19">
        <f>D48*F48</f>
        <v>5962635</v>
      </c>
    </row>
    <row r="49" spans="1:7" ht="15" x14ac:dyDescent="0.2">
      <c r="A49" s="23" t="s">
        <v>110</v>
      </c>
      <c r="B49" s="24" t="s">
        <v>111</v>
      </c>
      <c r="C49" s="25"/>
      <c r="D49" s="26"/>
      <c r="E49" s="26"/>
      <c r="F49" s="43">
        <v>0</v>
      </c>
      <c r="G49" s="43">
        <f>G50+G56+G60</f>
        <v>518081494.96638656</v>
      </c>
    </row>
    <row r="50" spans="1:7" x14ac:dyDescent="0.2">
      <c r="A50" s="28" t="s">
        <v>112</v>
      </c>
      <c r="B50" s="84" t="s">
        <v>113</v>
      </c>
      <c r="C50" s="85"/>
      <c r="D50" s="29">
        <v>1</v>
      </c>
      <c r="E50" s="29" t="s">
        <v>9</v>
      </c>
      <c r="F50" s="44">
        <v>0</v>
      </c>
      <c r="G50" s="44">
        <f>SUM(G51:G55)</f>
        <v>43526511</v>
      </c>
    </row>
    <row r="51" spans="1:7" ht="150" x14ac:dyDescent="0.2">
      <c r="A51" s="31" t="s">
        <v>114</v>
      </c>
      <c r="B51" s="32" t="s">
        <v>115</v>
      </c>
      <c r="C51" s="33" t="s">
        <v>116</v>
      </c>
      <c r="D51" s="34">
        <v>1</v>
      </c>
      <c r="E51" s="34" t="s">
        <v>17</v>
      </c>
      <c r="F51" s="19">
        <v>37127796</v>
      </c>
      <c r="G51" s="45">
        <f>D51*F51</f>
        <v>37127796</v>
      </c>
    </row>
    <row r="52" spans="1:7" ht="120" x14ac:dyDescent="0.2">
      <c r="A52" s="31" t="s">
        <v>117</v>
      </c>
      <c r="B52" s="32" t="s">
        <v>118</v>
      </c>
      <c r="C52" s="33" t="s">
        <v>119</v>
      </c>
      <c r="D52" s="34">
        <v>1</v>
      </c>
      <c r="E52" s="34" t="s">
        <v>17</v>
      </c>
      <c r="F52" s="19">
        <v>938400</v>
      </c>
      <c r="G52" s="45">
        <f>D52*F52</f>
        <v>938400</v>
      </c>
    </row>
    <row r="53" spans="1:7" ht="30" x14ac:dyDescent="0.2">
      <c r="A53" s="31" t="s">
        <v>120</v>
      </c>
      <c r="B53" s="32" t="s">
        <v>121</v>
      </c>
      <c r="C53" s="33" t="s">
        <v>122</v>
      </c>
      <c r="D53" s="34">
        <v>1</v>
      </c>
      <c r="E53" s="34" t="s">
        <v>17</v>
      </c>
      <c r="F53" s="19">
        <v>187680</v>
      </c>
      <c r="G53" s="45">
        <f>D53*F53</f>
        <v>187680</v>
      </c>
    </row>
    <row r="54" spans="1:7" ht="30" x14ac:dyDescent="0.2">
      <c r="A54" s="31" t="s">
        <v>123</v>
      </c>
      <c r="B54" s="32" t="s">
        <v>124</v>
      </c>
      <c r="C54" s="33" t="s">
        <v>125</v>
      </c>
      <c r="D54" s="34">
        <v>1</v>
      </c>
      <c r="E54" s="34" t="s">
        <v>17</v>
      </c>
      <c r="F54" s="19">
        <v>113780.99999999999</v>
      </c>
      <c r="G54" s="45">
        <f>D54*F54</f>
        <v>113780.99999999999</v>
      </c>
    </row>
    <row r="55" spans="1:7" ht="120" x14ac:dyDescent="0.2">
      <c r="A55" s="31" t="s">
        <v>126</v>
      </c>
      <c r="B55" s="32" t="s">
        <v>127</v>
      </c>
      <c r="C55" s="33" t="s">
        <v>128</v>
      </c>
      <c r="D55" s="34">
        <v>1</v>
      </c>
      <c r="E55" s="34" t="s">
        <v>17</v>
      </c>
      <c r="F55" s="19">
        <v>5158854</v>
      </c>
      <c r="G55" s="45">
        <f>D55*F55</f>
        <v>5158854</v>
      </c>
    </row>
    <row r="56" spans="1:7" ht="15" x14ac:dyDescent="0.2">
      <c r="A56" s="28" t="s">
        <v>129</v>
      </c>
      <c r="B56" s="58" t="s">
        <v>130</v>
      </c>
      <c r="C56" s="59"/>
      <c r="D56" s="29">
        <v>1</v>
      </c>
      <c r="E56" s="29"/>
      <c r="F56" s="60">
        <v>0</v>
      </c>
      <c r="G56" s="44">
        <f>SUM(G57:G59)</f>
        <v>22089936</v>
      </c>
    </row>
    <row r="57" spans="1:7" ht="165" x14ac:dyDescent="0.2">
      <c r="A57" s="31" t="s">
        <v>131</v>
      </c>
      <c r="B57" s="32" t="s">
        <v>132</v>
      </c>
      <c r="C57" s="33" t="s">
        <v>133</v>
      </c>
      <c r="D57" s="34">
        <v>1</v>
      </c>
      <c r="E57" s="34" t="s">
        <v>17</v>
      </c>
      <c r="F57" s="19">
        <v>12203892</v>
      </c>
      <c r="G57" s="45">
        <f>D57*F57</f>
        <v>12203892</v>
      </c>
    </row>
    <row r="58" spans="1:7" ht="90" x14ac:dyDescent="0.2">
      <c r="A58" s="31" t="s">
        <v>134</v>
      </c>
      <c r="B58" s="32" t="s">
        <v>135</v>
      </c>
      <c r="C58" s="33" t="s">
        <v>136</v>
      </c>
      <c r="D58" s="34">
        <v>24</v>
      </c>
      <c r="E58" s="34" t="s">
        <v>17</v>
      </c>
      <c r="F58" s="19">
        <v>114954.00000000001</v>
      </c>
      <c r="G58" s="45">
        <f>D58*F58</f>
        <v>2758896.0000000005</v>
      </c>
    </row>
    <row r="59" spans="1:7" ht="30" x14ac:dyDescent="0.2">
      <c r="A59" s="31" t="s">
        <v>137</v>
      </c>
      <c r="B59" s="32" t="s">
        <v>138</v>
      </c>
      <c r="C59" s="33" t="s">
        <v>139</v>
      </c>
      <c r="D59" s="34">
        <v>62</v>
      </c>
      <c r="E59" s="34" t="s">
        <v>17</v>
      </c>
      <c r="F59" s="19">
        <v>114953.99999999999</v>
      </c>
      <c r="G59" s="45">
        <f>D59*F59</f>
        <v>7127147.9999999991</v>
      </c>
    </row>
    <row r="60" spans="1:7" ht="15" x14ac:dyDescent="0.2">
      <c r="A60" s="28" t="s">
        <v>140</v>
      </c>
      <c r="B60" s="58" t="s">
        <v>141</v>
      </c>
      <c r="C60" s="59"/>
      <c r="D60" s="29">
        <v>1</v>
      </c>
      <c r="E60" s="29" t="s">
        <v>9</v>
      </c>
      <c r="F60" s="60">
        <v>0</v>
      </c>
      <c r="G60" s="44">
        <f>SUM(G61:G65)</f>
        <v>452465047.96638656</v>
      </c>
    </row>
    <row r="61" spans="1:7" ht="210" x14ac:dyDescent="0.2">
      <c r="A61" s="31" t="s">
        <v>142</v>
      </c>
      <c r="B61" s="32" t="s">
        <v>143</v>
      </c>
      <c r="C61" s="33" t="s">
        <v>144</v>
      </c>
      <c r="D61" s="34">
        <v>8</v>
      </c>
      <c r="E61" s="34" t="s">
        <v>145</v>
      </c>
      <c r="F61" s="19">
        <v>6704867.9999999991</v>
      </c>
      <c r="G61" s="45">
        <f>D61*F61</f>
        <v>53638943.999999993</v>
      </c>
    </row>
    <row r="62" spans="1:7" ht="150" x14ac:dyDescent="0.2">
      <c r="A62" s="61" t="s">
        <v>146</v>
      </c>
      <c r="B62" s="62" t="s">
        <v>147</v>
      </c>
      <c r="C62" s="63" t="s">
        <v>148</v>
      </c>
      <c r="D62" s="64">
        <v>36</v>
      </c>
      <c r="E62" s="64" t="s">
        <v>17</v>
      </c>
      <c r="F62" s="65">
        <v>7034481.8879551822</v>
      </c>
      <c r="G62" s="66">
        <f>D62*F62</f>
        <v>253241347.96638656</v>
      </c>
    </row>
    <row r="63" spans="1:7" ht="150" x14ac:dyDescent="0.2">
      <c r="A63" s="31" t="s">
        <v>149</v>
      </c>
      <c r="B63" s="32" t="s">
        <v>150</v>
      </c>
      <c r="C63" s="33" t="s">
        <v>151</v>
      </c>
      <c r="D63" s="34">
        <v>18</v>
      </c>
      <c r="E63" s="34" t="s">
        <v>17</v>
      </c>
      <c r="F63" s="19">
        <v>2665055.9999999995</v>
      </c>
      <c r="G63" s="45">
        <f>D63*F63</f>
        <v>47971007.999999993</v>
      </c>
    </row>
    <row r="64" spans="1:7" ht="409.6" x14ac:dyDescent="0.2">
      <c r="A64" s="31" t="s">
        <v>152</v>
      </c>
      <c r="B64" s="32" t="s">
        <v>153</v>
      </c>
      <c r="C64" s="33" t="s">
        <v>154</v>
      </c>
      <c r="D64" s="34">
        <v>6</v>
      </c>
      <c r="E64" s="34" t="s">
        <v>17</v>
      </c>
      <c r="F64" s="19">
        <v>14958096</v>
      </c>
      <c r="G64" s="45">
        <f>D64*F64</f>
        <v>89748576</v>
      </c>
    </row>
    <row r="65" spans="1:7" ht="75" x14ac:dyDescent="0.2">
      <c r="A65" s="31" t="s">
        <v>155</v>
      </c>
      <c r="B65" s="36" t="s">
        <v>156</v>
      </c>
      <c r="C65" s="37" t="s">
        <v>157</v>
      </c>
      <c r="D65" s="38">
        <v>720</v>
      </c>
      <c r="E65" s="38" t="s">
        <v>158</v>
      </c>
      <c r="F65" s="40">
        <v>10923.849999999999</v>
      </c>
      <c r="G65" s="46">
        <f>D65*F65</f>
        <v>7865171.9999999991</v>
      </c>
    </row>
    <row r="66" spans="1:7" ht="15" x14ac:dyDescent="0.2">
      <c r="A66" s="67" t="s">
        <v>159</v>
      </c>
      <c r="B66" s="68" t="s">
        <v>160</v>
      </c>
      <c r="C66" s="69"/>
      <c r="D66" s="70"/>
      <c r="E66" s="70"/>
      <c r="F66" s="27">
        <v>0</v>
      </c>
      <c r="G66" s="27">
        <f>G67+G73+G79+G83+G86+G88+G97+G114+G121</f>
        <v>839486349.96000004</v>
      </c>
    </row>
    <row r="67" spans="1:7" x14ac:dyDescent="0.2">
      <c r="A67" s="71">
        <f>'[1]Cuadro Resumen'!A63</f>
        <v>0</v>
      </c>
      <c r="B67" s="86" t="s">
        <v>161</v>
      </c>
      <c r="C67" s="87"/>
      <c r="D67" s="13">
        <v>1</v>
      </c>
      <c r="E67" s="13" t="s">
        <v>9</v>
      </c>
      <c r="F67" s="15">
        <v>0</v>
      </c>
      <c r="G67" s="15">
        <f>SUM(G68:G72)</f>
        <v>10900344</v>
      </c>
    </row>
    <row r="68" spans="1:7" ht="45" x14ac:dyDescent="0.2">
      <c r="A68" s="72" t="s">
        <v>162</v>
      </c>
      <c r="B68" s="73" t="s">
        <v>163</v>
      </c>
      <c r="C68" s="17" t="s">
        <v>164</v>
      </c>
      <c r="D68" s="18">
        <v>3</v>
      </c>
      <c r="E68" s="18" t="s">
        <v>17</v>
      </c>
      <c r="F68" s="19">
        <v>811440</v>
      </c>
      <c r="G68" s="19">
        <f>D68*F68</f>
        <v>2434320</v>
      </c>
    </row>
    <row r="69" spans="1:7" ht="30" x14ac:dyDescent="0.2">
      <c r="A69" s="72" t="s">
        <v>165</v>
      </c>
      <c r="B69" s="73" t="s">
        <v>166</v>
      </c>
      <c r="C69" s="17" t="s">
        <v>167</v>
      </c>
      <c r="D69" s="18">
        <v>2</v>
      </c>
      <c r="E69" s="18" t="s">
        <v>17</v>
      </c>
      <c r="F69" s="19">
        <v>1838620</v>
      </c>
      <c r="G69" s="19">
        <f>D69*F69</f>
        <v>3677240</v>
      </c>
    </row>
    <row r="70" spans="1:7" ht="60" x14ac:dyDescent="0.2">
      <c r="A70" s="72" t="s">
        <v>168</v>
      </c>
      <c r="B70" s="73" t="s">
        <v>169</v>
      </c>
      <c r="C70" s="17" t="s">
        <v>170</v>
      </c>
      <c r="D70" s="18">
        <v>1</v>
      </c>
      <c r="E70" s="18" t="s">
        <v>17</v>
      </c>
      <c r="F70" s="19">
        <v>2233391.9999999995</v>
      </c>
      <c r="G70" s="19">
        <f>D70*F70</f>
        <v>2233391.9999999995</v>
      </c>
    </row>
    <row r="71" spans="1:7" ht="60" x14ac:dyDescent="0.2">
      <c r="A71" s="72" t="s">
        <v>171</v>
      </c>
      <c r="B71" s="73" t="s">
        <v>172</v>
      </c>
      <c r="C71" s="17" t="s">
        <v>173</v>
      </c>
      <c r="D71" s="18">
        <v>1</v>
      </c>
      <c r="E71" s="18" t="s">
        <v>17</v>
      </c>
      <c r="F71" s="19">
        <v>2233391.9999999995</v>
      </c>
      <c r="G71" s="19">
        <f>D71*F71</f>
        <v>2233391.9999999995</v>
      </c>
    </row>
    <row r="72" spans="1:7" ht="30" x14ac:dyDescent="0.2">
      <c r="A72" s="72" t="s">
        <v>174</v>
      </c>
      <c r="B72" s="73" t="s">
        <v>175</v>
      </c>
      <c r="C72" s="17" t="s">
        <v>176</v>
      </c>
      <c r="D72" s="18">
        <v>8</v>
      </c>
      <c r="E72" s="18" t="s">
        <v>17</v>
      </c>
      <c r="F72" s="19">
        <v>40249.999999999993</v>
      </c>
      <c r="G72" s="19">
        <f>D72*F72</f>
        <v>321999.99999999994</v>
      </c>
    </row>
    <row r="73" spans="1:7" x14ac:dyDescent="0.2">
      <c r="A73" s="71">
        <f>'[1]Cuadro Resumen'!A64</f>
        <v>0</v>
      </c>
      <c r="B73" s="86" t="s">
        <v>177</v>
      </c>
      <c r="C73" s="87"/>
      <c r="D73" s="13">
        <v>1</v>
      </c>
      <c r="E73" s="13" t="s">
        <v>9</v>
      </c>
      <c r="F73" s="15">
        <v>0</v>
      </c>
      <c r="G73" s="15">
        <f>SUM(G74:G78)</f>
        <v>23588560.799999997</v>
      </c>
    </row>
    <row r="74" spans="1:7" ht="105" x14ac:dyDescent="0.2">
      <c r="A74" s="72" t="s">
        <v>178</v>
      </c>
      <c r="B74" s="73" t="s">
        <v>179</v>
      </c>
      <c r="C74" s="17" t="s">
        <v>180</v>
      </c>
      <c r="D74" s="18">
        <v>2</v>
      </c>
      <c r="E74" s="18" t="s">
        <v>17</v>
      </c>
      <c r="F74" s="19">
        <v>4655636.9999999991</v>
      </c>
      <c r="G74" s="19">
        <f>D74*F74</f>
        <v>9311273.9999999981</v>
      </c>
    </row>
    <row r="75" spans="1:7" ht="30" x14ac:dyDescent="0.2">
      <c r="A75" s="72" t="s">
        <v>181</v>
      </c>
      <c r="B75" s="73" t="s">
        <v>179</v>
      </c>
      <c r="C75" s="17" t="s">
        <v>182</v>
      </c>
      <c r="D75" s="18">
        <v>2</v>
      </c>
      <c r="E75" s="18" t="s">
        <v>17</v>
      </c>
      <c r="F75" s="19">
        <v>2793382.1999999997</v>
      </c>
      <c r="G75" s="19">
        <f>D75*F75</f>
        <v>5586764.3999999994</v>
      </c>
    </row>
    <row r="76" spans="1:7" ht="30" x14ac:dyDescent="0.2">
      <c r="A76" s="72" t="s">
        <v>183</v>
      </c>
      <c r="B76" s="73" t="s">
        <v>179</v>
      </c>
      <c r="C76" s="17" t="s">
        <v>184</v>
      </c>
      <c r="D76" s="18">
        <v>2</v>
      </c>
      <c r="E76" s="18" t="s">
        <v>17</v>
      </c>
      <c r="F76" s="19">
        <v>896641.2</v>
      </c>
      <c r="G76" s="19">
        <f>D76*F76</f>
        <v>1793282.4</v>
      </c>
    </row>
    <row r="77" spans="1:7" ht="30" x14ac:dyDescent="0.2">
      <c r="A77" s="72" t="s">
        <v>185</v>
      </c>
      <c r="B77" s="73" t="s">
        <v>186</v>
      </c>
      <c r="C77" s="17" t="s">
        <v>187</v>
      </c>
      <c r="D77" s="18">
        <v>10</v>
      </c>
      <c r="E77" s="18" t="s">
        <v>17</v>
      </c>
      <c r="F77" s="19">
        <v>544881.96</v>
      </c>
      <c r="G77" s="19">
        <f>D77*F77</f>
        <v>5448819.5999999996</v>
      </c>
    </row>
    <row r="78" spans="1:7" ht="75" x14ac:dyDescent="0.2">
      <c r="A78" s="72" t="s">
        <v>188</v>
      </c>
      <c r="B78" s="73" t="s">
        <v>189</v>
      </c>
      <c r="C78" s="17" t="s">
        <v>190</v>
      </c>
      <c r="D78" s="18">
        <v>1</v>
      </c>
      <c r="E78" s="18" t="s">
        <v>17</v>
      </c>
      <c r="F78" s="19">
        <v>1448420.4</v>
      </c>
      <c r="G78" s="19">
        <f>D78*F78</f>
        <v>1448420.4</v>
      </c>
    </row>
    <row r="79" spans="1:7" x14ac:dyDescent="0.2">
      <c r="A79" s="71">
        <f>'[1]Cuadro Resumen'!A65</f>
        <v>0</v>
      </c>
      <c r="B79" s="86" t="s">
        <v>191</v>
      </c>
      <c r="C79" s="87"/>
      <c r="D79" s="13">
        <v>1</v>
      </c>
      <c r="E79" s="13" t="s">
        <v>9</v>
      </c>
      <c r="F79" s="15">
        <v>0</v>
      </c>
      <c r="G79" s="15">
        <f>SUM(G80:G82)</f>
        <v>10678991.999999998</v>
      </c>
    </row>
    <row r="80" spans="1:7" ht="30" x14ac:dyDescent="0.2">
      <c r="A80" s="72" t="s">
        <v>192</v>
      </c>
      <c r="B80" s="73" t="s">
        <v>193</v>
      </c>
      <c r="C80" s="17" t="s">
        <v>194</v>
      </c>
      <c r="D80" s="18">
        <v>1</v>
      </c>
      <c r="E80" s="18" t="s">
        <v>17</v>
      </c>
      <c r="F80" s="19">
        <v>3518999.9999999995</v>
      </c>
      <c r="G80" s="19">
        <f>D80*F80</f>
        <v>3518999.9999999995</v>
      </c>
    </row>
    <row r="81" spans="1:7" ht="105" x14ac:dyDescent="0.2">
      <c r="A81" s="72" t="s">
        <v>195</v>
      </c>
      <c r="B81" s="73" t="s">
        <v>196</v>
      </c>
      <c r="C81" s="17" t="s">
        <v>197</v>
      </c>
      <c r="D81" s="18">
        <v>3</v>
      </c>
      <c r="E81" s="18" t="s">
        <v>17</v>
      </c>
      <c r="F81" s="19">
        <v>821099.99999999988</v>
      </c>
      <c r="G81" s="19">
        <f>D81*F81</f>
        <v>2463299.9999999995</v>
      </c>
    </row>
    <row r="82" spans="1:7" ht="30" x14ac:dyDescent="0.2">
      <c r="A82" s="72" t="s">
        <v>198</v>
      </c>
      <c r="B82" s="73" t="s">
        <v>199</v>
      </c>
      <c r="C82" s="17" t="s">
        <v>200</v>
      </c>
      <c r="D82" s="18">
        <v>2</v>
      </c>
      <c r="E82" s="18" t="s">
        <v>17</v>
      </c>
      <c r="F82" s="19">
        <v>2348345.9999999995</v>
      </c>
      <c r="G82" s="19">
        <f>D82*F82</f>
        <v>4696691.9999999991</v>
      </c>
    </row>
    <row r="83" spans="1:7" x14ac:dyDescent="0.2">
      <c r="A83" s="71">
        <f>'[1]Cuadro Resumen'!A66</f>
        <v>0</v>
      </c>
      <c r="B83" s="86" t="s">
        <v>201</v>
      </c>
      <c r="C83" s="87"/>
      <c r="D83" s="13">
        <v>1</v>
      </c>
      <c r="E83" s="13" t="s">
        <v>9</v>
      </c>
      <c r="F83" s="15">
        <v>0</v>
      </c>
      <c r="G83" s="15">
        <f>SUM(G84:G85)</f>
        <v>50366757</v>
      </c>
    </row>
    <row r="84" spans="1:7" ht="135" x14ac:dyDescent="0.2">
      <c r="A84" s="72" t="s">
        <v>202</v>
      </c>
      <c r="B84" s="73" t="s">
        <v>203</v>
      </c>
      <c r="C84" s="17" t="s">
        <v>204</v>
      </c>
      <c r="D84" s="18">
        <v>6</v>
      </c>
      <c r="E84" s="18" t="s">
        <v>17</v>
      </c>
      <c r="F84" s="19">
        <v>5553292.5</v>
      </c>
      <c r="G84" s="19">
        <f>D84*F84</f>
        <v>33319755</v>
      </c>
    </row>
    <row r="85" spans="1:7" ht="409.6" x14ac:dyDescent="0.2">
      <c r="A85" s="72" t="s">
        <v>205</v>
      </c>
      <c r="B85" s="73" t="s">
        <v>206</v>
      </c>
      <c r="C85" s="17" t="s">
        <v>207</v>
      </c>
      <c r="D85" s="18">
        <v>1</v>
      </c>
      <c r="E85" s="18" t="s">
        <v>17</v>
      </c>
      <c r="F85" s="19">
        <v>17047002</v>
      </c>
      <c r="G85" s="19">
        <f>D85*F85</f>
        <v>17047002</v>
      </c>
    </row>
    <row r="86" spans="1:7" x14ac:dyDescent="0.2">
      <c r="A86" s="71">
        <f>'[1]Cuadro Resumen'!A67</f>
        <v>0</v>
      </c>
      <c r="B86" s="86" t="s">
        <v>208</v>
      </c>
      <c r="C86" s="87"/>
      <c r="D86" s="13">
        <v>1</v>
      </c>
      <c r="E86" s="13" t="s">
        <v>9</v>
      </c>
      <c r="F86" s="15">
        <v>0</v>
      </c>
      <c r="G86" s="15">
        <f>SUM(G87:G87)</f>
        <v>895964.99999999988</v>
      </c>
    </row>
    <row r="87" spans="1:7" ht="105" x14ac:dyDescent="0.2">
      <c r="A87" s="72" t="s">
        <v>209</v>
      </c>
      <c r="B87" s="73" t="s">
        <v>210</v>
      </c>
      <c r="C87" s="17" t="s">
        <v>211</v>
      </c>
      <c r="D87" s="18">
        <v>1</v>
      </c>
      <c r="E87" s="18" t="s">
        <v>17</v>
      </c>
      <c r="F87" s="19">
        <v>895964.99999999988</v>
      </c>
      <c r="G87" s="19">
        <f>D87*F87</f>
        <v>895964.99999999988</v>
      </c>
    </row>
    <row r="88" spans="1:7" x14ac:dyDescent="0.2">
      <c r="A88" s="71">
        <f>'[1]Cuadro Resumen'!A68</f>
        <v>0</v>
      </c>
      <c r="B88" s="86" t="s">
        <v>212</v>
      </c>
      <c r="C88" s="87"/>
      <c r="D88" s="13">
        <v>1</v>
      </c>
      <c r="E88" s="13" t="s">
        <v>9</v>
      </c>
      <c r="F88" s="15">
        <v>0</v>
      </c>
      <c r="G88" s="15">
        <f>SUM(G89:G96)</f>
        <v>32672456.800000001</v>
      </c>
    </row>
    <row r="89" spans="1:7" ht="75" x14ac:dyDescent="0.2">
      <c r="A89" s="72" t="s">
        <v>213</v>
      </c>
      <c r="B89" s="73" t="s">
        <v>214</v>
      </c>
      <c r="C89" s="17" t="s">
        <v>215</v>
      </c>
      <c r="D89" s="18">
        <v>1</v>
      </c>
      <c r="E89" s="18" t="s">
        <v>17</v>
      </c>
      <c r="F89" s="19">
        <v>10105970</v>
      </c>
      <c r="G89" s="19">
        <f t="shared" ref="G89:G96" si="2">D89*F89</f>
        <v>10105970</v>
      </c>
    </row>
    <row r="90" spans="1:7" ht="165" x14ac:dyDescent="0.2">
      <c r="A90" s="72" t="s">
        <v>216</v>
      </c>
      <c r="B90" s="73" t="s">
        <v>217</v>
      </c>
      <c r="C90" s="17" t="s">
        <v>218</v>
      </c>
      <c r="D90" s="18">
        <v>1</v>
      </c>
      <c r="E90" s="18" t="s">
        <v>17</v>
      </c>
      <c r="F90" s="19">
        <v>6683110</v>
      </c>
      <c r="G90" s="19">
        <f t="shared" si="2"/>
        <v>6683110</v>
      </c>
    </row>
    <row r="91" spans="1:7" ht="150" x14ac:dyDescent="0.2">
      <c r="A91" s="72" t="s">
        <v>219</v>
      </c>
      <c r="B91" s="73" t="s">
        <v>220</v>
      </c>
      <c r="C91" s="17" t="s">
        <v>221</v>
      </c>
      <c r="D91" s="18">
        <v>1</v>
      </c>
      <c r="E91" s="18" t="s">
        <v>17</v>
      </c>
      <c r="F91" s="19">
        <v>856290</v>
      </c>
      <c r="G91" s="19">
        <f t="shared" si="2"/>
        <v>856290</v>
      </c>
    </row>
    <row r="92" spans="1:7" ht="120" x14ac:dyDescent="0.2">
      <c r="A92" s="72" t="s">
        <v>222</v>
      </c>
      <c r="B92" s="73" t="s">
        <v>223</v>
      </c>
      <c r="C92" s="17" t="s">
        <v>224</v>
      </c>
      <c r="D92" s="18">
        <v>28</v>
      </c>
      <c r="E92" s="18" t="s">
        <v>17</v>
      </c>
      <c r="F92" s="19">
        <v>288189.99999999994</v>
      </c>
      <c r="G92" s="19">
        <f t="shared" si="2"/>
        <v>8069319.9999999981</v>
      </c>
    </row>
    <row r="93" spans="1:7" ht="30" x14ac:dyDescent="0.2">
      <c r="A93" s="72" t="s">
        <v>225</v>
      </c>
      <c r="B93" s="73" t="s">
        <v>226</v>
      </c>
      <c r="C93" s="17" t="s">
        <v>227</v>
      </c>
      <c r="D93" s="18">
        <v>27</v>
      </c>
      <c r="E93" s="18" t="s">
        <v>17</v>
      </c>
      <c r="F93" s="19">
        <v>49266</v>
      </c>
      <c r="G93" s="19">
        <f t="shared" si="2"/>
        <v>1330182</v>
      </c>
    </row>
    <row r="94" spans="1:7" ht="30" x14ac:dyDescent="0.2">
      <c r="A94" s="72" t="s">
        <v>228</v>
      </c>
      <c r="B94" s="73" t="s">
        <v>226</v>
      </c>
      <c r="C94" s="17" t="s">
        <v>229</v>
      </c>
      <c r="D94" s="18">
        <v>24</v>
      </c>
      <c r="E94" s="18" t="s">
        <v>17</v>
      </c>
      <c r="F94" s="19">
        <v>59119.200000000004</v>
      </c>
      <c r="G94" s="19">
        <f t="shared" si="2"/>
        <v>1418860.8</v>
      </c>
    </row>
    <row r="95" spans="1:7" ht="30" x14ac:dyDescent="0.2">
      <c r="A95" s="72" t="s">
        <v>230</v>
      </c>
      <c r="B95" s="73" t="s">
        <v>226</v>
      </c>
      <c r="C95" s="17" t="s">
        <v>231</v>
      </c>
      <c r="D95" s="18">
        <v>24</v>
      </c>
      <c r="E95" s="18" t="s">
        <v>17</v>
      </c>
      <c r="F95" s="19">
        <v>105570</v>
      </c>
      <c r="G95" s="19">
        <f t="shared" si="2"/>
        <v>2533680</v>
      </c>
    </row>
    <row r="96" spans="1:7" ht="30" x14ac:dyDescent="0.2">
      <c r="A96" s="72" t="s">
        <v>232</v>
      </c>
      <c r="B96" s="73" t="s">
        <v>226</v>
      </c>
      <c r="C96" s="17" t="s">
        <v>233</v>
      </c>
      <c r="D96" s="18">
        <v>12</v>
      </c>
      <c r="E96" s="18" t="s">
        <v>17</v>
      </c>
      <c r="F96" s="19">
        <v>139586.99999999997</v>
      </c>
      <c r="G96" s="19">
        <f t="shared" si="2"/>
        <v>1675043.9999999995</v>
      </c>
    </row>
    <row r="97" spans="1:7" x14ac:dyDescent="0.2">
      <c r="A97" s="71">
        <f>'[1]Cuadro Resumen'!A69</f>
        <v>0</v>
      </c>
      <c r="B97" s="86" t="s">
        <v>234</v>
      </c>
      <c r="C97" s="87"/>
      <c r="D97" s="13">
        <v>1</v>
      </c>
      <c r="E97" s="13" t="s">
        <v>9</v>
      </c>
      <c r="F97" s="15">
        <v>0</v>
      </c>
      <c r="G97" s="15">
        <f>SUM(G98:G113)</f>
        <v>245393238.51999998</v>
      </c>
    </row>
    <row r="98" spans="1:7" ht="90" x14ac:dyDescent="0.2">
      <c r="A98" s="72" t="s">
        <v>235</v>
      </c>
      <c r="B98" s="73" t="s">
        <v>236</v>
      </c>
      <c r="C98" s="17" t="s">
        <v>237</v>
      </c>
      <c r="D98" s="18">
        <v>4</v>
      </c>
      <c r="E98" s="18" t="s">
        <v>17</v>
      </c>
      <c r="F98" s="19">
        <v>2883046.3199999989</v>
      </c>
      <c r="G98" s="19">
        <f t="shared" ref="G98:G113" si="3">D98*F98</f>
        <v>11532185.279999996</v>
      </c>
    </row>
    <row r="99" spans="1:7" ht="90" x14ac:dyDescent="0.2">
      <c r="A99" s="72" t="s">
        <v>238</v>
      </c>
      <c r="B99" s="73" t="s">
        <v>239</v>
      </c>
      <c r="C99" s="17" t="s">
        <v>240</v>
      </c>
      <c r="D99" s="18">
        <v>5</v>
      </c>
      <c r="E99" s="18" t="s">
        <v>17</v>
      </c>
      <c r="F99" s="19">
        <v>3917632.3199999989</v>
      </c>
      <c r="G99" s="19">
        <f t="shared" si="3"/>
        <v>19588161.599999994</v>
      </c>
    </row>
    <row r="100" spans="1:7" ht="45" x14ac:dyDescent="0.2">
      <c r="A100" s="72" t="s">
        <v>241</v>
      </c>
      <c r="B100" s="73" t="s">
        <v>242</v>
      </c>
      <c r="C100" s="17" t="s">
        <v>243</v>
      </c>
      <c r="D100" s="18">
        <v>2</v>
      </c>
      <c r="E100" s="18" t="s">
        <v>17</v>
      </c>
      <c r="F100" s="19">
        <v>3476208.959999999</v>
      </c>
      <c r="G100" s="19">
        <f t="shared" si="3"/>
        <v>6952417.9199999981</v>
      </c>
    </row>
    <row r="101" spans="1:7" ht="45" x14ac:dyDescent="0.2">
      <c r="A101" s="72" t="s">
        <v>244</v>
      </c>
      <c r="B101" s="73" t="s">
        <v>245</v>
      </c>
      <c r="C101" s="17" t="s">
        <v>246</v>
      </c>
      <c r="D101" s="18">
        <v>3</v>
      </c>
      <c r="E101" s="18" t="s">
        <v>17</v>
      </c>
      <c r="F101" s="19">
        <v>3476208.959999999</v>
      </c>
      <c r="G101" s="19">
        <f t="shared" si="3"/>
        <v>10428626.879999997</v>
      </c>
    </row>
    <row r="102" spans="1:7" ht="165" x14ac:dyDescent="0.2">
      <c r="A102" s="72" t="s">
        <v>247</v>
      </c>
      <c r="B102" s="73" t="s">
        <v>248</v>
      </c>
      <c r="C102" s="17" t="s">
        <v>249</v>
      </c>
      <c r="D102" s="18">
        <v>3</v>
      </c>
      <c r="E102" s="18" t="s">
        <v>17</v>
      </c>
      <c r="F102" s="19">
        <v>5069471.3999999994</v>
      </c>
      <c r="G102" s="19">
        <f t="shared" si="3"/>
        <v>15208414.199999999</v>
      </c>
    </row>
    <row r="103" spans="1:7" ht="60" x14ac:dyDescent="0.2">
      <c r="A103" s="72" t="s">
        <v>250</v>
      </c>
      <c r="B103" s="73" t="s">
        <v>251</v>
      </c>
      <c r="C103" s="17" t="s">
        <v>252</v>
      </c>
      <c r="D103" s="18">
        <v>2</v>
      </c>
      <c r="E103" s="18" t="s">
        <v>17</v>
      </c>
      <c r="F103" s="19">
        <v>1006997.0399999997</v>
      </c>
      <c r="G103" s="19">
        <f t="shared" si="3"/>
        <v>2013994.0799999994</v>
      </c>
    </row>
    <row r="104" spans="1:7" ht="60" x14ac:dyDescent="0.2">
      <c r="A104" s="72" t="s">
        <v>253</v>
      </c>
      <c r="B104" s="73" t="s">
        <v>254</v>
      </c>
      <c r="C104" s="17" t="s">
        <v>255</v>
      </c>
      <c r="D104" s="18">
        <v>2</v>
      </c>
      <c r="E104" s="18" t="s">
        <v>17</v>
      </c>
      <c r="F104" s="19">
        <v>1551878.9999999998</v>
      </c>
      <c r="G104" s="19">
        <f t="shared" si="3"/>
        <v>3103757.9999999995</v>
      </c>
    </row>
    <row r="105" spans="1:7" ht="60" x14ac:dyDescent="0.2">
      <c r="A105" s="72" t="s">
        <v>256</v>
      </c>
      <c r="B105" s="73" t="s">
        <v>257</v>
      </c>
      <c r="C105" s="17" t="s">
        <v>258</v>
      </c>
      <c r="D105" s="18">
        <v>6</v>
      </c>
      <c r="E105" s="18" t="s">
        <v>17</v>
      </c>
      <c r="F105" s="19">
        <v>1551879</v>
      </c>
      <c r="G105" s="19">
        <f t="shared" si="3"/>
        <v>9311274</v>
      </c>
    </row>
    <row r="106" spans="1:7" ht="60" x14ac:dyDescent="0.2">
      <c r="A106" s="72" t="s">
        <v>259</v>
      </c>
      <c r="B106" s="73" t="s">
        <v>260</v>
      </c>
      <c r="C106" s="17" t="s">
        <v>261</v>
      </c>
      <c r="D106" s="18">
        <v>1</v>
      </c>
      <c r="E106" s="18" t="s">
        <v>17</v>
      </c>
      <c r="F106" s="19">
        <v>1551878.9999999998</v>
      </c>
      <c r="G106" s="19">
        <f t="shared" si="3"/>
        <v>1551878.9999999998</v>
      </c>
    </row>
    <row r="107" spans="1:7" ht="45" x14ac:dyDescent="0.2">
      <c r="A107" s="72" t="s">
        <v>262</v>
      </c>
      <c r="B107" s="73" t="s">
        <v>263</v>
      </c>
      <c r="C107" s="17" t="s">
        <v>264</v>
      </c>
      <c r="D107" s="18">
        <v>6</v>
      </c>
      <c r="E107" s="18" t="s">
        <v>17</v>
      </c>
      <c r="F107" s="19">
        <v>979408.07999999973</v>
      </c>
      <c r="G107" s="19">
        <f t="shared" si="3"/>
        <v>5876448.4799999986</v>
      </c>
    </row>
    <row r="108" spans="1:7" ht="90" x14ac:dyDescent="0.2">
      <c r="A108" s="72" t="s">
        <v>265</v>
      </c>
      <c r="B108" s="73" t="s">
        <v>266</v>
      </c>
      <c r="C108" s="17" t="s">
        <v>267</v>
      </c>
      <c r="D108" s="18">
        <v>3</v>
      </c>
      <c r="E108" s="18" t="s">
        <v>17</v>
      </c>
      <c r="F108" s="19">
        <v>806977.07999999984</v>
      </c>
      <c r="G108" s="19">
        <f t="shared" si="3"/>
        <v>2420931.2399999993</v>
      </c>
    </row>
    <row r="109" spans="1:7" ht="60" x14ac:dyDescent="0.2">
      <c r="A109" s="72" t="s">
        <v>268</v>
      </c>
      <c r="B109" s="73" t="s">
        <v>269</v>
      </c>
      <c r="C109" s="17" t="s">
        <v>270</v>
      </c>
      <c r="D109" s="18">
        <v>6</v>
      </c>
      <c r="E109" s="18" t="s">
        <v>17</v>
      </c>
      <c r="F109" s="19">
        <v>806977.07999999984</v>
      </c>
      <c r="G109" s="19">
        <f t="shared" si="3"/>
        <v>4841862.4799999986</v>
      </c>
    </row>
    <row r="110" spans="1:7" ht="60" x14ac:dyDescent="0.2">
      <c r="A110" s="72" t="s">
        <v>271</v>
      </c>
      <c r="B110" s="73" t="s">
        <v>272</v>
      </c>
      <c r="C110" s="17" t="s">
        <v>273</v>
      </c>
      <c r="D110" s="18">
        <v>1</v>
      </c>
      <c r="E110" s="18" t="s">
        <v>17</v>
      </c>
      <c r="F110" s="19">
        <v>1006997.0399999997</v>
      </c>
      <c r="G110" s="19">
        <f t="shared" si="3"/>
        <v>1006997.0399999997</v>
      </c>
    </row>
    <row r="111" spans="1:7" ht="75" x14ac:dyDescent="0.2">
      <c r="A111" s="72" t="s">
        <v>274</v>
      </c>
      <c r="B111" s="73" t="s">
        <v>275</v>
      </c>
      <c r="C111" s="17" t="s">
        <v>276</v>
      </c>
      <c r="D111" s="18">
        <v>32</v>
      </c>
      <c r="E111" s="18" t="s">
        <v>17</v>
      </c>
      <c r="F111" s="19">
        <v>180642.00000000003</v>
      </c>
      <c r="G111" s="19">
        <f t="shared" si="3"/>
        <v>5780544.0000000009</v>
      </c>
    </row>
    <row r="112" spans="1:7" ht="75" x14ac:dyDescent="0.2">
      <c r="A112" s="72" t="s">
        <v>277</v>
      </c>
      <c r="B112" s="73" t="s">
        <v>278</v>
      </c>
      <c r="C112" s="17" t="s">
        <v>279</v>
      </c>
      <c r="D112" s="18">
        <v>8</v>
      </c>
      <c r="E112" s="18" t="s">
        <v>17</v>
      </c>
      <c r="F112" s="19">
        <v>12373108.52</v>
      </c>
      <c r="G112" s="19">
        <f t="shared" si="3"/>
        <v>98984868.159999996</v>
      </c>
    </row>
    <row r="113" spans="1:7" ht="75" x14ac:dyDescent="0.2">
      <c r="A113" s="72" t="s">
        <v>280</v>
      </c>
      <c r="B113" s="73" t="s">
        <v>278</v>
      </c>
      <c r="C113" s="17" t="s">
        <v>281</v>
      </c>
      <c r="D113" s="18">
        <v>2</v>
      </c>
      <c r="E113" s="18" t="s">
        <v>17</v>
      </c>
      <c r="F113" s="19">
        <v>23395438.079999994</v>
      </c>
      <c r="G113" s="19">
        <f t="shared" si="3"/>
        <v>46790876.159999989</v>
      </c>
    </row>
    <row r="114" spans="1:7" x14ac:dyDescent="0.2">
      <c r="A114" s="71">
        <f>'[1]Cuadro Resumen'!A70</f>
        <v>0</v>
      </c>
      <c r="B114" s="86" t="s">
        <v>282</v>
      </c>
      <c r="C114" s="87"/>
      <c r="D114" s="13">
        <v>1</v>
      </c>
      <c r="E114" s="13" t="s">
        <v>9</v>
      </c>
      <c r="F114" s="15">
        <v>0</v>
      </c>
      <c r="G114" s="15">
        <f>SUM(G115:G120)</f>
        <v>63174928</v>
      </c>
    </row>
    <row r="115" spans="1:7" ht="90" x14ac:dyDescent="0.2">
      <c r="A115" s="72" t="s">
        <v>283</v>
      </c>
      <c r="B115" s="73" t="s">
        <v>284</v>
      </c>
      <c r="C115" s="17" t="s">
        <v>285</v>
      </c>
      <c r="D115" s="18">
        <v>1</v>
      </c>
      <c r="E115" s="18" t="s">
        <v>17</v>
      </c>
      <c r="F115" s="19">
        <v>31298400</v>
      </c>
      <c r="G115" s="19">
        <f t="shared" ref="G115:G120" si="4">D115*F115</f>
        <v>31298400</v>
      </c>
    </row>
    <row r="116" spans="1:7" ht="75" x14ac:dyDescent="0.2">
      <c r="A116" s="72" t="s">
        <v>286</v>
      </c>
      <c r="B116" s="73" t="s">
        <v>287</v>
      </c>
      <c r="C116" s="17" t="s">
        <v>288</v>
      </c>
      <c r="D116" s="18">
        <v>2</v>
      </c>
      <c r="E116" s="18" t="s">
        <v>17</v>
      </c>
      <c r="F116" s="19">
        <v>9862584</v>
      </c>
      <c r="G116" s="19">
        <f t="shared" si="4"/>
        <v>19725168</v>
      </c>
    </row>
    <row r="117" spans="1:7" ht="90" x14ac:dyDescent="0.2">
      <c r="A117" s="72" t="s">
        <v>289</v>
      </c>
      <c r="B117" s="73" t="s">
        <v>290</v>
      </c>
      <c r="C117" s="17" t="s">
        <v>291</v>
      </c>
      <c r="D117" s="18">
        <v>1</v>
      </c>
      <c r="E117" s="18" t="s">
        <v>17</v>
      </c>
      <c r="F117" s="19">
        <v>3934242</v>
      </c>
      <c r="G117" s="19">
        <f t="shared" si="4"/>
        <v>3934242</v>
      </c>
    </row>
    <row r="118" spans="1:7" ht="135" x14ac:dyDescent="0.2">
      <c r="A118" s="72" t="s">
        <v>292</v>
      </c>
      <c r="B118" s="73" t="s">
        <v>293</v>
      </c>
      <c r="C118" s="17" t="s">
        <v>294</v>
      </c>
      <c r="D118" s="18">
        <v>2</v>
      </c>
      <c r="E118" s="18" t="s">
        <v>17</v>
      </c>
      <c r="F118" s="19">
        <v>1379448</v>
      </c>
      <c r="G118" s="19">
        <f t="shared" si="4"/>
        <v>2758896</v>
      </c>
    </row>
    <row r="119" spans="1:7" ht="90" x14ac:dyDescent="0.2">
      <c r="A119" s="72" t="s">
        <v>295</v>
      </c>
      <c r="B119" s="73" t="s">
        <v>296</v>
      </c>
      <c r="C119" s="17" t="s">
        <v>297</v>
      </c>
      <c r="D119" s="18">
        <v>140</v>
      </c>
      <c r="E119" s="18" t="s">
        <v>158</v>
      </c>
      <c r="F119" s="19">
        <v>7776.2999999999993</v>
      </c>
      <c r="G119" s="19">
        <f t="shared" si="4"/>
        <v>1088682</v>
      </c>
    </row>
    <row r="120" spans="1:7" ht="75" x14ac:dyDescent="0.2">
      <c r="A120" s="72" t="s">
        <v>298</v>
      </c>
      <c r="B120" s="73" t="s">
        <v>299</v>
      </c>
      <c r="C120" s="17" t="s">
        <v>157</v>
      </c>
      <c r="D120" s="18">
        <v>400</v>
      </c>
      <c r="E120" s="18" t="s">
        <v>158</v>
      </c>
      <c r="F120" s="19">
        <v>10923.849999999999</v>
      </c>
      <c r="G120" s="19">
        <f t="shared" si="4"/>
        <v>4369539.9999999991</v>
      </c>
    </row>
    <row r="121" spans="1:7" x14ac:dyDescent="0.2">
      <c r="A121" s="71">
        <f>'[1]Cuadro Resumen'!A71</f>
        <v>0</v>
      </c>
      <c r="B121" s="86" t="s">
        <v>300</v>
      </c>
      <c r="C121" s="87"/>
      <c r="D121" s="13">
        <v>1</v>
      </c>
      <c r="E121" s="13" t="s">
        <v>9</v>
      </c>
      <c r="F121" s="15">
        <v>0</v>
      </c>
      <c r="G121" s="15">
        <f>SUM(G122:G129)</f>
        <v>401815107.83999997</v>
      </c>
    </row>
    <row r="122" spans="1:7" ht="60" x14ac:dyDescent="0.2">
      <c r="A122" s="72" t="s">
        <v>301</v>
      </c>
      <c r="B122" s="73" t="s">
        <v>302</v>
      </c>
      <c r="C122" s="17" t="s">
        <v>303</v>
      </c>
      <c r="D122" s="18">
        <v>2</v>
      </c>
      <c r="E122" s="18" t="s">
        <v>17</v>
      </c>
      <c r="F122" s="19">
        <v>7115314.4999999991</v>
      </c>
      <c r="G122" s="19">
        <f t="shared" ref="G122:G129" si="5">D122*F122</f>
        <v>14230628.999999998</v>
      </c>
    </row>
    <row r="123" spans="1:7" ht="60" x14ac:dyDescent="0.2">
      <c r="A123" s="72" t="s">
        <v>304</v>
      </c>
      <c r="B123" s="73" t="s">
        <v>305</v>
      </c>
      <c r="C123" s="17" t="s">
        <v>306</v>
      </c>
      <c r="D123" s="18">
        <v>2</v>
      </c>
      <c r="E123" s="18" t="s">
        <v>17</v>
      </c>
      <c r="F123" s="19">
        <v>31313469.599999998</v>
      </c>
      <c r="G123" s="19">
        <f t="shared" si="5"/>
        <v>62626939.199999996</v>
      </c>
    </row>
    <row r="124" spans="1:7" ht="90" x14ac:dyDescent="0.2">
      <c r="A124" s="72" t="s">
        <v>307</v>
      </c>
      <c r="B124" s="73" t="s">
        <v>308</v>
      </c>
      <c r="C124" s="17" t="s">
        <v>309</v>
      </c>
      <c r="D124" s="18">
        <v>2</v>
      </c>
      <c r="E124" s="18" t="s">
        <v>17</v>
      </c>
      <c r="F124" s="19">
        <v>39808719.240000002</v>
      </c>
      <c r="G124" s="19">
        <f t="shared" si="5"/>
        <v>79617438.480000004</v>
      </c>
    </row>
    <row r="125" spans="1:7" ht="90" x14ac:dyDescent="0.2">
      <c r="A125" s="72" t="s">
        <v>310</v>
      </c>
      <c r="B125" s="73" t="s">
        <v>311</v>
      </c>
      <c r="C125" s="17" t="s">
        <v>312</v>
      </c>
      <c r="D125" s="18">
        <v>4</v>
      </c>
      <c r="E125" s="18" t="s">
        <v>17</v>
      </c>
      <c r="F125" s="19">
        <v>39803972.039999999</v>
      </c>
      <c r="G125" s="19">
        <f t="shared" si="5"/>
        <v>159215888.16</v>
      </c>
    </row>
    <row r="126" spans="1:7" ht="90" x14ac:dyDescent="0.2">
      <c r="A126" s="72" t="s">
        <v>313</v>
      </c>
      <c r="B126" s="73" t="s">
        <v>314</v>
      </c>
      <c r="C126" s="17" t="s">
        <v>315</v>
      </c>
      <c r="D126" s="18">
        <v>2</v>
      </c>
      <c r="E126" s="18" t="s">
        <v>17</v>
      </c>
      <c r="F126" s="19">
        <v>18012953.699999999</v>
      </c>
      <c r="G126" s="19">
        <f t="shared" si="5"/>
        <v>36025907.399999999</v>
      </c>
    </row>
    <row r="127" spans="1:7" ht="75" x14ac:dyDescent="0.2">
      <c r="A127" s="72" t="s">
        <v>316</v>
      </c>
      <c r="B127" s="73" t="s">
        <v>317</v>
      </c>
      <c r="C127" s="17" t="s">
        <v>318</v>
      </c>
      <c r="D127" s="18">
        <v>2</v>
      </c>
      <c r="E127" s="18" t="s">
        <v>17</v>
      </c>
      <c r="F127" s="19">
        <v>16578733.5</v>
      </c>
      <c r="G127" s="19">
        <f t="shared" si="5"/>
        <v>33157467</v>
      </c>
    </row>
    <row r="128" spans="1:7" ht="75" x14ac:dyDescent="0.2">
      <c r="A128" s="72" t="s">
        <v>319</v>
      </c>
      <c r="B128" s="73" t="s">
        <v>320</v>
      </c>
      <c r="C128" s="17" t="s">
        <v>321</v>
      </c>
      <c r="D128" s="18">
        <v>1</v>
      </c>
      <c r="E128" s="18" t="s">
        <v>17</v>
      </c>
      <c r="F128" s="19">
        <v>10948354.199999997</v>
      </c>
      <c r="G128" s="19">
        <f t="shared" si="5"/>
        <v>10948354.199999997</v>
      </c>
    </row>
    <row r="129" spans="1:7" ht="30" x14ac:dyDescent="0.2">
      <c r="A129" s="72" t="s">
        <v>322</v>
      </c>
      <c r="B129" s="73" t="s">
        <v>323</v>
      </c>
      <c r="C129" s="17" t="s">
        <v>324</v>
      </c>
      <c r="D129" s="18">
        <v>2</v>
      </c>
      <c r="E129" s="18" t="s">
        <v>17</v>
      </c>
      <c r="F129" s="19">
        <v>2996242.1999999997</v>
      </c>
      <c r="G129" s="19">
        <f t="shared" si="5"/>
        <v>5992484.3999999994</v>
      </c>
    </row>
    <row r="130" spans="1:7" ht="15" x14ac:dyDescent="0.2">
      <c r="A130" s="23" t="s">
        <v>325</v>
      </c>
      <c r="B130" s="24" t="s">
        <v>326</v>
      </c>
      <c r="C130" s="25"/>
      <c r="D130" s="26"/>
      <c r="E130" s="26"/>
      <c r="F130" s="9">
        <v>0</v>
      </c>
      <c r="G130" s="43">
        <f>G131+G133+G135</f>
        <v>135215798.31932774</v>
      </c>
    </row>
    <row r="131" spans="1:7" x14ac:dyDescent="0.2">
      <c r="A131" s="28">
        <f>'[1]Cuadro Resumen'!A138</f>
        <v>0</v>
      </c>
      <c r="B131" s="84" t="s">
        <v>327</v>
      </c>
      <c r="C131" s="85"/>
      <c r="D131" s="29">
        <v>1</v>
      </c>
      <c r="E131" s="30" t="s">
        <v>9</v>
      </c>
      <c r="F131" s="74">
        <v>0</v>
      </c>
      <c r="G131" s="75">
        <f>G132</f>
        <v>49285714.285714291</v>
      </c>
    </row>
    <row r="132" spans="1:7" ht="45" x14ac:dyDescent="0.2">
      <c r="A132" s="31" t="s">
        <v>328</v>
      </c>
      <c r="B132" s="32" t="s">
        <v>329</v>
      </c>
      <c r="C132" s="33" t="s">
        <v>330</v>
      </c>
      <c r="D132" s="34">
        <v>340</v>
      </c>
      <c r="E132" s="35" t="s">
        <v>13</v>
      </c>
      <c r="F132" s="19">
        <v>144957.98319327732</v>
      </c>
      <c r="G132" s="76">
        <f>D132*F132</f>
        <v>49285714.285714291</v>
      </c>
    </row>
    <row r="133" spans="1:7" x14ac:dyDescent="0.2">
      <c r="A133" s="28" t="s">
        <v>331</v>
      </c>
      <c r="B133" s="84" t="s">
        <v>332</v>
      </c>
      <c r="C133" s="85"/>
      <c r="D133" s="29">
        <v>1</v>
      </c>
      <c r="E133" s="30" t="s">
        <v>9</v>
      </c>
      <c r="F133" s="74">
        <v>0</v>
      </c>
      <c r="G133" s="75">
        <f>G134</f>
        <v>60719999.999999993</v>
      </c>
    </row>
    <row r="134" spans="1:7" ht="30" x14ac:dyDescent="0.2">
      <c r="A134" s="31" t="s">
        <v>333</v>
      </c>
      <c r="B134" s="32" t="s">
        <v>334</v>
      </c>
      <c r="C134" s="33" t="s">
        <v>335</v>
      </c>
      <c r="D134" s="34">
        <v>330</v>
      </c>
      <c r="E134" s="35" t="s">
        <v>17</v>
      </c>
      <c r="F134" s="19">
        <v>183999.99999999997</v>
      </c>
      <c r="G134" s="76">
        <f>D134*F134</f>
        <v>60719999.999999993</v>
      </c>
    </row>
    <row r="135" spans="1:7" x14ac:dyDescent="0.2">
      <c r="A135" s="28" t="s">
        <v>336</v>
      </c>
      <c r="B135" s="84" t="s">
        <v>337</v>
      </c>
      <c r="C135" s="85"/>
      <c r="D135" s="29">
        <v>1</v>
      </c>
      <c r="E135" s="30" t="s">
        <v>9</v>
      </c>
      <c r="F135" s="74">
        <v>0</v>
      </c>
      <c r="G135" s="75">
        <f>G136</f>
        <v>25210084.033613447</v>
      </c>
    </row>
    <row r="136" spans="1:7" ht="30" x14ac:dyDescent="0.2">
      <c r="A136" s="31" t="s">
        <v>333</v>
      </c>
      <c r="B136" s="32" t="s">
        <v>338</v>
      </c>
      <c r="C136" s="33" t="s">
        <v>339</v>
      </c>
      <c r="D136" s="34">
        <v>1</v>
      </c>
      <c r="E136" s="35" t="s">
        <v>9</v>
      </c>
      <c r="F136" s="19">
        <v>25210084.033613447</v>
      </c>
      <c r="G136" s="76">
        <f>D136*F136</f>
        <v>25210084.033613447</v>
      </c>
    </row>
    <row r="137" spans="1:7" ht="15" x14ac:dyDescent="0.2">
      <c r="A137" s="77" t="s">
        <v>340</v>
      </c>
      <c r="B137" s="68" t="s">
        <v>341</v>
      </c>
      <c r="C137" s="69"/>
      <c r="D137" s="70"/>
      <c r="E137" s="70"/>
      <c r="F137" s="27">
        <v>0</v>
      </c>
      <c r="G137" s="27">
        <f>G138+G140+G147</f>
        <v>312586445</v>
      </c>
    </row>
    <row r="138" spans="1:7" x14ac:dyDescent="0.2">
      <c r="A138" s="71" t="s">
        <v>342</v>
      </c>
      <c r="B138" s="86" t="s">
        <v>343</v>
      </c>
      <c r="C138" s="87"/>
      <c r="D138" s="13">
        <v>1</v>
      </c>
      <c r="E138" s="13" t="s">
        <v>9</v>
      </c>
      <c r="F138" s="15">
        <v>0</v>
      </c>
      <c r="G138" s="15">
        <f>SUM(G139:G139)</f>
        <v>39875100</v>
      </c>
    </row>
    <row r="139" spans="1:7" ht="120" x14ac:dyDescent="0.2">
      <c r="A139" s="72" t="s">
        <v>344</v>
      </c>
      <c r="B139" s="73" t="s">
        <v>345</v>
      </c>
      <c r="C139" s="17" t="s">
        <v>346</v>
      </c>
      <c r="D139" s="18">
        <v>1</v>
      </c>
      <c r="E139" s="18" t="s">
        <v>17</v>
      </c>
      <c r="F139" s="19">
        <v>39875100</v>
      </c>
      <c r="G139" s="19">
        <f>D139*F139</f>
        <v>39875100</v>
      </c>
    </row>
    <row r="140" spans="1:7" x14ac:dyDescent="0.2">
      <c r="A140" s="71" t="s">
        <v>347</v>
      </c>
      <c r="B140" s="86" t="s">
        <v>348</v>
      </c>
      <c r="C140" s="87"/>
      <c r="D140" s="13">
        <v>1</v>
      </c>
      <c r="E140" s="13" t="s">
        <v>9</v>
      </c>
      <c r="F140" s="78">
        <v>0</v>
      </c>
      <c r="G140" s="15">
        <f>SUM(G141:G146)</f>
        <v>44528345</v>
      </c>
    </row>
    <row r="141" spans="1:7" ht="285" x14ac:dyDescent="0.2">
      <c r="A141" s="72" t="s">
        <v>349</v>
      </c>
      <c r="B141" s="73" t="s">
        <v>350</v>
      </c>
      <c r="C141" s="17" t="s">
        <v>351</v>
      </c>
      <c r="D141" s="18">
        <v>1</v>
      </c>
      <c r="E141" s="18" t="s">
        <v>17</v>
      </c>
      <c r="F141" s="19">
        <v>2897999.9999999995</v>
      </c>
      <c r="G141" s="19">
        <f t="shared" ref="G141:G146" si="6">D141*F141</f>
        <v>2897999.9999999995</v>
      </c>
    </row>
    <row r="142" spans="1:7" ht="409.6" x14ac:dyDescent="0.2">
      <c r="A142" s="72" t="s">
        <v>352</v>
      </c>
      <c r="B142" s="73" t="s">
        <v>353</v>
      </c>
      <c r="C142" s="17" t="s">
        <v>354</v>
      </c>
      <c r="D142" s="18">
        <v>1</v>
      </c>
      <c r="E142" s="18" t="s">
        <v>17</v>
      </c>
      <c r="F142" s="19">
        <v>16035600</v>
      </c>
      <c r="G142" s="19">
        <f t="shared" si="6"/>
        <v>16035600</v>
      </c>
    </row>
    <row r="143" spans="1:7" ht="409.6" x14ac:dyDescent="0.2">
      <c r="A143" s="72" t="s">
        <v>355</v>
      </c>
      <c r="B143" s="73" t="s">
        <v>356</v>
      </c>
      <c r="C143" s="17" t="s">
        <v>357</v>
      </c>
      <c r="D143" s="18">
        <v>1</v>
      </c>
      <c r="E143" s="18" t="s">
        <v>17</v>
      </c>
      <c r="F143" s="19">
        <v>2897999.9999999995</v>
      </c>
      <c r="G143" s="19">
        <f t="shared" si="6"/>
        <v>2897999.9999999995</v>
      </c>
    </row>
    <row r="144" spans="1:7" ht="90" x14ac:dyDescent="0.2">
      <c r="A144" s="72" t="s">
        <v>358</v>
      </c>
      <c r="B144" s="73" t="s">
        <v>359</v>
      </c>
      <c r="C144" s="17" t="s">
        <v>360</v>
      </c>
      <c r="D144" s="18">
        <v>2</v>
      </c>
      <c r="E144" s="18" t="s">
        <v>17</v>
      </c>
      <c r="F144" s="19">
        <v>3438499.9999999995</v>
      </c>
      <c r="G144" s="19">
        <f t="shared" si="6"/>
        <v>6876999.9999999991</v>
      </c>
    </row>
    <row r="145" spans="1:7" ht="30" x14ac:dyDescent="0.2">
      <c r="A145" s="72" t="s">
        <v>361</v>
      </c>
      <c r="B145" s="73" t="s">
        <v>362</v>
      </c>
      <c r="C145" s="17" t="s">
        <v>363</v>
      </c>
      <c r="D145" s="18">
        <v>190</v>
      </c>
      <c r="E145" s="18" t="s">
        <v>158</v>
      </c>
      <c r="F145" s="19">
        <v>20895.5</v>
      </c>
      <c r="G145" s="19">
        <f t="shared" si="6"/>
        <v>3970145</v>
      </c>
    </row>
    <row r="146" spans="1:7" ht="90" x14ac:dyDescent="0.2">
      <c r="A146" s="72" t="s">
        <v>364</v>
      </c>
      <c r="B146" s="73" t="s">
        <v>365</v>
      </c>
      <c r="C146" s="17" t="s">
        <v>297</v>
      </c>
      <c r="D146" s="18">
        <v>1400</v>
      </c>
      <c r="E146" s="18" t="s">
        <v>158</v>
      </c>
      <c r="F146" s="19">
        <v>8463.9999999999982</v>
      </c>
      <c r="G146" s="19">
        <f t="shared" si="6"/>
        <v>11849599.999999998</v>
      </c>
    </row>
    <row r="147" spans="1:7" x14ac:dyDescent="0.2">
      <c r="A147" s="71" t="s">
        <v>366</v>
      </c>
      <c r="B147" s="86" t="s">
        <v>367</v>
      </c>
      <c r="C147" s="87"/>
      <c r="D147" s="13">
        <v>1</v>
      </c>
      <c r="E147" s="13" t="s">
        <v>9</v>
      </c>
      <c r="F147" s="78">
        <v>0</v>
      </c>
      <c r="G147" s="15">
        <f>SUM(G148:G150)</f>
        <v>228183000</v>
      </c>
    </row>
    <row r="148" spans="1:7" ht="398" x14ac:dyDescent="0.2">
      <c r="A148" s="72" t="s">
        <v>368</v>
      </c>
      <c r="B148" s="73" t="s">
        <v>369</v>
      </c>
      <c r="C148" s="17" t="s">
        <v>370</v>
      </c>
      <c r="D148" s="18">
        <v>1</v>
      </c>
      <c r="E148" s="18" t="s">
        <v>17</v>
      </c>
      <c r="F148" s="19">
        <v>134895000</v>
      </c>
      <c r="G148" s="19">
        <f>D148*F148</f>
        <v>134895000</v>
      </c>
    </row>
    <row r="149" spans="1:7" ht="135" x14ac:dyDescent="0.2">
      <c r="A149" s="72" t="s">
        <v>371</v>
      </c>
      <c r="B149" s="73" t="s">
        <v>372</v>
      </c>
      <c r="C149" s="17" t="s">
        <v>373</v>
      </c>
      <c r="D149" s="18">
        <v>1</v>
      </c>
      <c r="E149" s="18" t="s">
        <v>17</v>
      </c>
      <c r="F149" s="19">
        <v>77418000</v>
      </c>
      <c r="G149" s="19">
        <f>D149*F149</f>
        <v>77418000</v>
      </c>
    </row>
    <row r="150" spans="1:7" ht="45" x14ac:dyDescent="0.2">
      <c r="A150" s="72" t="s">
        <v>374</v>
      </c>
      <c r="B150" s="73" t="s">
        <v>375</v>
      </c>
      <c r="C150" s="17" t="s">
        <v>376</v>
      </c>
      <c r="D150" s="18">
        <v>1</v>
      </c>
      <c r="E150" s="18" t="s">
        <v>17</v>
      </c>
      <c r="F150" s="19">
        <v>15870000</v>
      </c>
      <c r="G150" s="19">
        <f>D150*F150</f>
        <v>15870000</v>
      </c>
    </row>
    <row r="151" spans="1:7" ht="13" customHeight="1" x14ac:dyDescent="0.2">
      <c r="D151" s="82" t="s">
        <v>92</v>
      </c>
      <c r="E151" s="82"/>
      <c r="F151" s="82"/>
      <c r="G151" s="50">
        <f>SUM(G137,G130,G66,G49,G44)</f>
        <v>1872037773.2257144</v>
      </c>
    </row>
    <row r="152" spans="1:7" ht="13" customHeight="1" x14ac:dyDescent="0.2">
      <c r="D152" s="81" t="s">
        <v>96</v>
      </c>
      <c r="E152" s="81"/>
      <c r="F152" s="52">
        <v>0.19</v>
      </c>
      <c r="G152" s="19">
        <f>G151*F152</f>
        <v>355687176.91288573</v>
      </c>
    </row>
    <row r="153" spans="1:7" ht="13" customHeight="1" x14ac:dyDescent="0.2">
      <c r="D153" s="82" t="s">
        <v>97</v>
      </c>
      <c r="E153" s="82"/>
      <c r="F153" s="82"/>
      <c r="G153" s="50">
        <f>SUM(G151:G152)</f>
        <v>2227724950.1386003</v>
      </c>
    </row>
    <row r="156" spans="1:7" x14ac:dyDescent="0.2">
      <c r="D156" s="83" t="s">
        <v>377</v>
      </c>
      <c r="E156" s="83"/>
      <c r="F156" s="83"/>
      <c r="G156" s="80">
        <f>G153+G39</f>
        <v>5420348760.2441092</v>
      </c>
    </row>
  </sheetData>
  <mergeCells count="30">
    <mergeCell ref="D39:F39"/>
    <mergeCell ref="F1:G1"/>
    <mergeCell ref="B16:C16"/>
    <mergeCell ref="B28:C28"/>
    <mergeCell ref="D34:F34"/>
    <mergeCell ref="D35:E35"/>
    <mergeCell ref="D36:E36"/>
    <mergeCell ref="D37:E37"/>
    <mergeCell ref="D38:E38"/>
    <mergeCell ref="B131:C131"/>
    <mergeCell ref="B45:C45"/>
    <mergeCell ref="B50:C50"/>
    <mergeCell ref="B67:C67"/>
    <mergeCell ref="B73:C73"/>
    <mergeCell ref="B79:C79"/>
    <mergeCell ref="B83:C83"/>
    <mergeCell ref="B86:C86"/>
    <mergeCell ref="B88:C88"/>
    <mergeCell ref="B97:C97"/>
    <mergeCell ref="B114:C114"/>
    <mergeCell ref="B121:C121"/>
    <mergeCell ref="D152:E152"/>
    <mergeCell ref="D153:F153"/>
    <mergeCell ref="D156:F156"/>
    <mergeCell ref="B133:C133"/>
    <mergeCell ref="B135:C135"/>
    <mergeCell ref="B138:C138"/>
    <mergeCell ref="B140:C140"/>
    <mergeCell ref="B147:C147"/>
    <mergeCell ref="D151:F15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ESTUDIO MERCADO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 hernandez k</dc:creator>
  <cp:lastModifiedBy>JUAN SEBASTIAN PAEZ ROA</cp:lastModifiedBy>
  <dcterms:created xsi:type="dcterms:W3CDTF">2024-12-12T00:29:20Z</dcterms:created>
  <dcterms:modified xsi:type="dcterms:W3CDTF">2025-01-14T19:10:31Z</dcterms:modified>
</cp:coreProperties>
</file>